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5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<sst xmlns="http://schemas.openxmlformats.org/spreadsheetml/2006/main" count="6316" uniqueCount="2914">
  <si>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</si>
  <si>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</si>
  <si>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</si>
  <si>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</si>
  <si>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</si>
  <si>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</si>
  <si>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</si>
  <si>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</si>
  <si>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</si>
  <si>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</si>
  <si>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</si>
  <si>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</si>
  <si>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</si>
  <si>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</si>
  <si>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</si>
  <si>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</si>
  <si>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</si>
  <si>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</si>
  <si>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</si>
  <si>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</si>
  <si>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</si>
  <si>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</si>
  <si>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</si>
  <si>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</si>
  <si>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</si>
  <si>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</si>
  <si>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</si>
  <si>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</si>
  <si>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</si>
  <si>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</si>
  <si>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</si>
  <si>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</si>
  <si>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</si>
  <si>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</si>
  <si>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</si>
  <si>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</si>
  <si>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</si>
  <si>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</si>
  <si>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</si>
  <si>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</si>
  <si>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</si>
  <si>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</si>
  <si>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</si>
  <si>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</si>
  <si>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</si>
  <si>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</si>
  <si>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</si>
  <si>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</si>
  <si>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</si>
  <si>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</si>
  <si>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</si>
  <si>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</si>
  <si>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</si>
  <si>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</si>
  <si>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</si>
  <si>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</si>
  <si>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</si>
  <si>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</si>
  <si>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</si>
  <si>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</si>
  <si>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</si>
  <si>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</si>
  <si>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</si>
  <si>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</si>
  <si>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</si>
  <si>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</si>
  <si>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</si>
  <si>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</si>
  <si>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</si>
  <si>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</si>
  <si>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</si>
  <si>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</si>
  <si>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</si>
  <si>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</si>
  <si>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</si>
  <si>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</si>
  <si>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</si>
  <si>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</si>
  <si>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</si>
  <si>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</si>
  <si>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</si>
  <si>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</si>
  <si>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</si>
  <si>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</si>
  <si>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</si>
  <si>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</si>
  <si>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</si>
  <si>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</si>
  <si>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</si>
  <si>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</si>
  <si>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</si>
  <si>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</si>
  <si>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</si>
  <si>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</si>
  <si>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</si>
  <si>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</si>
  <si>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</si>
  <si>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</si>
  <si>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</si>
  <si>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</si>
  <si>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</si>
  <si>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</si>
  <si>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</si>
  <si>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</si>
  <si>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</si>
  <si>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</si>
  <si>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</si>
  <si>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</si>
  <si>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</si>
  <si>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</si>
  <si>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</si>
  <si>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</si>
  <si>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</si>
  <si>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</si>
  <si>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</si>
  <si>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</si>
  <si>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</si>
  <si>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</si>
  <si>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</si>
  <si>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</si>
  <si>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</si>
  <si>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</si>
  <si>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</si>
  <si>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</si>
  <si>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</si>
  <si>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</si>
  <si>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</si>
  <si>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</si>
  <si>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</si>
  <si>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</si>
  <si>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</si>
  <si>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</si>
  <si>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</si>
  <si>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</si>
  <si>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</si>
  <si>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</si>
  <si>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</si>
  <si>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</si>
  <si>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</si>
  <si>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</si>
  <si>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</si>
  <si>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</si>
  <si>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</si>
  <si>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</si>
  <si>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</si>
  <si>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</si>
  <si>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</si>
  <si>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</si>
  <si>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</si>
  <si>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</si>
  <si>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</si>
  <si>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</si>
  <si>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</si>
  <si>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</si>
  <si>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</si>
  <si>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</si>
  <si>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</si>
  <si>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</si>
  <si>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</si>
  <si>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</si>
  <si>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</si>
  <si>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</si>
  <si>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</si>
  <si>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</si>
  <si>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</si>
  <si>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</si>
  <si>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</si>
  <si>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</si>
  <si>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</si>
  <si>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</si>
  <si>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</si>
  <si>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</si>
  <si>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</si>
  <si>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</si>
  <si>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</si>
  <si>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</si>
  <si>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</si>
  <si>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</si>
  <si>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</si>
  <si>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</si>
  <si>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</si>
  <si>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</si>
  <si>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</si>
  <si>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</si>
  <si>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</si>
  <si>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</si>
  <si>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</si>
  <si>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</si>
  <si>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</si>
  <si>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</si>
  <si>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</si>
  <si>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</si>
  <si>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</si>
  <si>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</si>
  <si>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</si>
  <si>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</si>
  <si>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</si>
  <si>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</si>
  <si>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</si>
  <si>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</si>
  <si>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</si>
  <si>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</si>
  <si>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</si>
  <si>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</si>
  <si>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</si>
  <si>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</si>
  <si>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</si>
  <si>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</si>
  <si>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</si>
  <si>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</si>
  <si>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</si>
  <si>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</si>
  <si>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</si>
  <si>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</si>
  <si>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</si>
  <si>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</si>
  <si>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</si>
  <si>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</si>
  <si>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</si>
  <si>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</si>
  <si>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</si>
  <si>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</si>
  <si>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</si>
  <si>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</si>
  <si>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</si>
  <si>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</si>
  <si>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</si>
  <si>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</si>
  <si>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</si>
  <si>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</si>
  <si>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</si>
  <si>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</si>
  <si>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</si>
  <si>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</si>
  <si>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</si>
  <si>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</si>
  <si>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</si>
  <si>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</si>
  <si>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</si>
  <si>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</si>
  <si>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</si>
  <si>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</si>
  <si>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</si>
  <si>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</si>
  <si>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</si>
  <si>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</si>
  <si>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</si>
  <si>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</si>
  <si>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</si>
  <si>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</si>
  <si>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</si>
  <si>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</si>
  <si>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</si>
  <si>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</si>
  <si>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</si>
  <si>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</si>
  <si>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</si>
  <si>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</si>
  <si>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</si>
  <si>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</si>
  <si>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</si>
  <si>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</si>
  <si>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</si>
  <si>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</si>
  <si>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</si>
  <si>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</si>
  <si>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</si>
  <si>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</si>
  <si>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</si>
  <si>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</si>
  <si>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</si>
  <si>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</si>
  <si>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</si>
  <si>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</si>
  <si>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</si>
  <si>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</si>
  <si>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</si>
  <si>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</si>
  <si>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</si>
  <si>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</si>
  <si>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</si>
  <si>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</si>
  <si>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</si>
  <si>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</si>
  <si>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</si>
  <si>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</si>
  <si>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</si>
  <si>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</si>
  <si>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</si>
  <si>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</si>
  <si>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</si>
  <si>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</si>
  <si>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</si>
  <si>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</si>
  <si>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</si>
  <si>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</si>
  <si>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</si>
  <si>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</si>
  <si>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</si>
  <si>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</si>
  <si>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</si>
  <si>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</si>
  <si>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</si>
  <si>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</si>
  <si>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</si>
  <si>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</si>
  <si>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</si>
  <si>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</si>
  <si>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</si>
  <si>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</si>
  <si>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</si>
  <si>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</si>
  <si>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</si>
  <si>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</si>
  <si>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</si>
  <si>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</si>
  <si>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</si>
  <si>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</si>
  <si>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</si>
  <si>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</si>
  <si>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</si>
  <si>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</si>
  <si>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</si>
  <si>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</si>
  <si>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</si>
  <si>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</si>
  <si>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</si>
  <si>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</si>
  <si>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</si>
  <si>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</si>
  <si>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</si>
  <si>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</si>
  <si>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</si>
  <si>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</si>
  <si>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</si>
  <si>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</si>
  <si>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</si>
  <si>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</si>
  <si>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</si>
  <si>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</si>
  <si>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</si>
  <si>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</si>
  <si>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</si>
  <si>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</si>
  <si>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</si>
  <si>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</si>
  <si>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</si>
  <si>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</si>
  <si>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</si>
  <si>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</si>
  <si>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</si>
  <si>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</si>
  <si>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</si>
  <si>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</si>
  <si>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</si>
  <si>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</si>
  <si>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</si>
  <si>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</si>
  <si>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</si>
  <si>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</si>
  <si>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</si>
  <si>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</si>
  <si>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</si>
  <si>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</si>
  <si>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</si>
  <si>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</si>
  <si>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</si>
  <si>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</si>
  <si>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</si>
  <si>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</si>
  <si>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</si>
  <si>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</si>
  <si>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</si>
  <si>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</si>
  <si>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</si>
  <si>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</si>
  <si>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</si>
  <si>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</si>
  <si>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</si>
  <si>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</si>
  <si>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</si>
  <si>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</si>
  <si>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</si>
  <si>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</si>
  <si>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</si>
  <si>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</si>
  <si>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</si>
  <si>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</si>
  <si>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</si>
  <si>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</si>
  <si>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</si>
  <si>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</si>
  <si>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</si>
  <si>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</si>
  <si>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</si>
  <si>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</si>
  <si>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</si>
  <si>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</si>
  <si>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</si>
  <si>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</si>
  <si>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</si>
  <si>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</si>
  <si>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</si>
  <si>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</si>
  <si>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</si>
  <si>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</si>
  <si>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</si>
  <si>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</si>
  <si>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</si>
  <si>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</si>
  <si>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</si>
  <si>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</si>
  <si>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</si>
  <si>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</si>
  <si>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</si>
  <si>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</si>
  <si>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</si>
  <si>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</si>
  <si>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</si>
  <si>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</si>
  <si>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</si>
  <si>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</si>
  <si>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</si>
  <si>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</si>
  <si>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</si>
  <si>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</si>
  <si>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</si>
  <si>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</si>
  <si>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</si>
  <si>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</si>
  <si>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</si>
  <si>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</si>
  <si>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</si>
  <si>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</si>
  <si>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</si>
  <si>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</si>
  <si>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</si>
  <si>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</si>
  <si>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</si>
  <si>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</si>
  <si>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</si>
  <si>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</si>
  <si>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</si>
  <si>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</si>
  <si>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</si>
  <si>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</si>
  <si>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</si>
  <si>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</si>
  <si>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</si>
  <si>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</si>
  <si>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</si>
  <si>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</si>
  <si>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</si>
  <si>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</si>
  <si>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</si>
  <si>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</si>
  <si>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</si>
  <si>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</si>
  <si>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</si>
  <si>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</si>
  <si>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</si>
  <si>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</si>
  <si>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</si>
  <si>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</si>
  <si>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</si>
  <si>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</si>
  <si>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</si>
  <si>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</si>
  <si>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</si>
  <si>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</si>
  <si>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</si>
  <si>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</si>
  <si>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</si>
  <si>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</si>
  <si>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</si>
  <si>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</si>
  <si>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</si>
  <si>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</si>
  <si>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</si>
  <si>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</si>
  <si>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</si>
  <si>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</si>
  <si>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</si>
  <si>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</si>
  <si>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</si>
  <si>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</si>
  <si>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</si>
  <si>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</si>
  <si>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</si>
  <si>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</si>
  <si>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</si>
  <si>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</si>
  <si>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</si>
  <si>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</si>
  <si>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</si>
  <si>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</si>
  <si>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</si>
  <si>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</si>
  <si>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</si>
  <si>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</si>
  <si>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</si>
  <si>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</si>
  <si>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</si>
  <si>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</si>
  <si>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</si>
  <si>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</si>
  <si>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</si>
  <si>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</si>
  <si>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</si>
  <si>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</si>
  <si>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</si>
  <si>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</si>
  <si>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</si>
  <si>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</si>
  <si>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</si>
  <si>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</si>
  <si>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</si>
  <si>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</si>
  <si>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</si>
  <si>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</si>
  <si>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</si>
  <si>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</si>
  <si>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</si>
  <si>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</si>
  <si>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</si>
  <si>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</si>
  <si>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</si>
  <si>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</si>
  <si>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</si>
  <si>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</si>
  <si>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</si>
  <si>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</si>
  <si>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</si>
  <si>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</si>
  <si>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</si>
  <si>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</si>
  <si>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</si>
  <si>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</si>
  <si>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</si>
  <si>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</si>
  <si>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</si>
  <si>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</si>
  <si>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</si>
  <si>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</si>
  <si>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</si>
  <si>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</si>
  <si>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</si>
  <si>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</si>
  <si>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</si>
  <si>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</si>
  <si>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</si>
  <si>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</si>
  <si>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</si>
  <si>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</si>
  <si>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</si>
  <si>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</si>
  <si>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</si>
  <si>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</si>
  <si>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</si>
  <si>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</si>
  <si>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</si>
  <si>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</si>
  <si>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</si>
  <si>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</si>
  <si>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</si>
  <si>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</si>
  <si>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</si>
  <si>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</si>
  <si>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</si>
  <si>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</si>
  <si>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</si>
  <si>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</si>
  <si>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</si>
  <si>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</si>
  <si>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</si>
  <si>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</si>
  <si>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</si>
  <si>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</si>
  <si>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</si>
  <si>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</si>
  <si>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</si>
  <si>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</si>
  <si>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</si>
  <si>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</si>
  <si>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</si>
  <si>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</si>
  <si>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</si>
  <si>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</si>
  <si>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</si>
  <si>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</si>
  <si>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</si>
  <si>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</si>
  <si>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</si>
  <si>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</si>
  <si>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</si>
  <si>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</si>
  <si>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</si>
  <si>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</si>
  <si>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</si>
  <si>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</si>
  <si>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</si>
  <si>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</si>
  <si>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</si>
  <si>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</si>
  <si>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</si>
  <si>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</si>
  <si>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</si>
  <si>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</si>
  <si>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</si>
  <si>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</si>
  <si>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</si>
  <si>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</si>
  <si>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</si>
  <si>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</si>
  <si>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</si>
  <si>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</si>
  <si>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</si>
  <si>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</si>
  <si>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</si>
  <si>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</si>
  <si>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</si>
  <si>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</si>
  <si>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</si>
  <si>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</si>
  <si>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</si>
  <si>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</si>
  <si>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</si>
  <si>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</si>
  <si>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</si>
  <si>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</si>
  <si>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</si>
  <si>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</si>
  <si>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</si>
  <si>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</si>
  <si>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</si>
  <si>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</si>
  <si>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</si>
  <si>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</si>
  <si>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</si>
  <si>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</si>
  <si>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</si>
  <si>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</si>
  <si>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</si>
  <si>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</si>
  <si>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</si>
  <si>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</si>
  <si>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</si>
  <si>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</si>
  <si>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</si>
  <si>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</si>
  <si>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</si>
  <si>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</si>
  <si>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</si>
  <si>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</si>
  <si>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</si>
  <si>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</si>
  <si>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</si>
  <si>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</si>
  <si>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</si>
  <si>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</si>
  <si>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</si>
  <si>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</si>
  <si>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</si>
  <si>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</si>
  <si>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</si>
  <si>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</si>
  <si>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</si>
  <si>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</si>
  <si>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</si>
  <si>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</si>
  <si>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</si>
  <si>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</si>
  <si>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</si>
  <si>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</si>
  <si>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</si>
  <si>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</si>
  <si>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</si>
  <si>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</si>
  <si>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</si>
  <si>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</si>
  <si>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</si>
  <si>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</si>
  <si>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</si>
  <si>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</si>
  <si>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</si>
  <si>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</si>
  <si>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</si>
  <si>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</si>
  <si>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</si>
  <si>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</si>
  <si>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</si>
  <si>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</si>
  <si>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</si>
  <si>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</si>
  <si>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</si>
  <si>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</si>
  <si>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</si>
  <si>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</si>
  <si>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</si>
  <si>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</si>
  <si>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</si>
  <si>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</si>
  <si>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</si>
  <si>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</si>
  <si>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</si>
  <si>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</si>
  <si>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</si>
  <si>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</si>
  <si>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</si>
  <si>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</si>
  <si>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</si>
  <si>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</si>
  <si>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</si>
  <si>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</si>
  <si>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</si>
  <si>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</si>
  <si>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</si>
  <si>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</si>
  <si>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</si>
  <si>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</si>
  <si>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</si>
  <si>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</si>
  <si>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</si>
  <si>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</si>
  <si>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</si>
  <si>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</si>
  <si>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</si>
  <si>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</si>
  <si>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</si>
  <si>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</si>
  <si>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</si>
  <si>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</si>
  <si>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</si>
  <si>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</si>
  <si>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</si>
  <si>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</si>
  <si>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</si>
  <si>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</si>
  <si>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</si>
  <si>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</si>
  <si>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</si>
  <si>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</si>
  <si>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</si>
  <si>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</si>
  <si>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</si>
  <si>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</si>
  <si>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</si>
  <si>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</si>
  <si>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</si>
  <si>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</si>
  <si>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</si>
  <si>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</si>
  <si>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</si>
  <si>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</si>
  <si>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</si>
  <si>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</si>
  <si>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</si>
  <si>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</si>
  <si>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</si>
  <si>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</si>
  <si>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</si>
  <si>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</si>
  <si>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</si>
  <si>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</si>
  <si>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</si>
  <si>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</si>
  <si>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</si>
  <si>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</si>
  <si>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</si>
  <si>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</si>
  <si>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</si>
  <si>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</si>
  <si>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</si>
  <si>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</si>
  <si>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</si>
  <si>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</si>
  <si>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</si>
  <si>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</si>
  <si>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</si>
  <si>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</si>
  <si>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</si>
  <si>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</si>
  <si>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</si>
  <si>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</si>
  <si>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</si>
  <si>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</si>
  <si>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</si>
  <si>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</si>
  <si>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</si>
  <si>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</si>
  <si>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</si>
  <si>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</si>
  <si>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</si>
  <si>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</si>
  <si>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</si>
  <si>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</si>
  <si>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</si>
  <si>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</si>
  <si>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</si>
  <si>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</si>
  <si>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</si>
  <si>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</si>
  <si>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</si>
  <si>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</si>
  <si>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</si>
  <si>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</si>
  <si>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</si>
  <si>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</si>
  <si>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</si>
  <si>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</si>
  <si>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</si>
  <si>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</si>
  <si>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</si>
  <si>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</si>
  <si>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</si>
  <si>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</si>
  <si>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</si>
  <si>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</si>
  <si>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</si>
  <si>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</si>
  <si>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</si>
  <si>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</si>
  <si>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</si>
  <si>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</si>
  <si>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</si>
  <si>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</si>
  <si>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</si>
  <si>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</si>
  <si>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</si>
  <si>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</si>
  <si>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</si>
  <si>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</si>
  <si>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</si>
  <si>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</si>
  <si>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</si>
  <si>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</si>
  <si>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</si>
  <si>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</si>
  <si>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</si>
  <si>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</si>
  <si>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</si>
  <si>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</si>
  <si>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</si>
  <si>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</si>
  <si>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</si>
  <si>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</si>
  <si>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</si>
  <si>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</si>
  <si>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</si>
  <si>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</si>
  <si>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</si>
  <si>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</si>
  <si>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</si>
  <si>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</si>
  <si>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</si>
  <si>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</si>
  <si>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</si>
  <si>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</si>
  <si>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</si>
  <si>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</si>
  <si>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</si>
  <si>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</si>
  <si>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</si>
  <si>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</si>
  <si>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</si>
  <si>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</si>
  <si>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</si>
  <si>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</si>
  <si>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</si>
  <si>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</si>
  <si>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</si>
  <si>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</si>
  <si>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</si>
  <si>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</si>
  <si>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</si>
  <si>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</si>
  <si>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</si>
  <si>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</si>
  <si>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</si>
  <si>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</si>
  <si>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</si>
  <si>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</si>
  <si>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</si>
  <si>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</si>
  <si>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</si>
  <si>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</si>
  <si>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</si>
  <si>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</si>
  <si>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</si>
  <si>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</si>
  <si>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</si>
  <si>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</si>
  <si>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</si>
  <si>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</si>
  <si>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</si>
  <si>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</si>
  <si>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</si>
  <si>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</si>
  <si>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</si>
  <si>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</si>
  <si>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</si>
  <si>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</si>
  <si>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</si>
  <si>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</si>
  <si>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</si>
  <si>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</si>
  <si>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</si>
  <si>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</si>
  <si>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</si>
  <si>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</si>
  <si>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</si>
  <si>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</si>
  <si>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</si>
  <si>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</si>
  <si>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</si>
  <si>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</si>
  <si>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</si>
  <si>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</si>
  <si>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</si>
  <si>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</si>
  <si>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</si>
  <si>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</si>
  <si>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</si>
  <si>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</si>
  <si>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</si>
  <si>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</si>
  <si>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</si>
  <si>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</si>
  <si>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</si>
  <si>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</si>
  <si>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</si>
  <si>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</si>
  <si>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</si>
  <si>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</si>
  <si>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</si>
  <si>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</si>
  <si>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</si>
  <si>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</si>
  <si>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</si>
  <si>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</si>
  <si>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</si>
  <si>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</si>
  <si>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</si>
  <si>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</si>
  <si>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</si>
  <si>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</si>
  <si>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</si>
  <si>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</si>
  <si>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</si>
  <si>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</si>
  <si>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</si>
  <si>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</si>
  <si>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</si>
  <si>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</si>
  <si>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</si>
  <si>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</si>
  <si>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</si>
  <si>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</si>
  <si>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</si>
  <si>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</si>
  <si>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</si>
  <si>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</si>
  <si>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</si>
  <si>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</si>
  <si>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</si>
  <si>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</si>
  <si>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</si>
  <si>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</si>
  <si>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</si>
  <si>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</si>
  <si>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</si>
  <si>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</si>
  <si>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</si>
  <si>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</si>
  <si>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</si>
  <si>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</si>
  <si>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</si>
  <si>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</si>
  <si>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</si>
  <si>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</si>
  <si>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</si>
  <si>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</si>
  <si>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</si>
  <si>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</si>
  <si>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</si>
  <si>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</si>
  <si>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</si>
  <si>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</si>
  <si>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</si>
  <si>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</si>
  <si>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</si>
  <si>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</si>
  <si>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</si>
  <si>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</si>
  <si>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</si>
  <si>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</si>
  <si>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</si>
  <si>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</si>
  <si>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</si>
  <si>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</si>
  <si>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</si>
  <si>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</si>
  <si>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</si>
  <si>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</si>
  <si>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</si>
  <si>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</si>
  <si>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</si>
  <si>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</si>
  <si>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</si>
  <si>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</si>
  <si>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</si>
  <si>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</si>
  <si>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</si>
  <si>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</si>
  <si>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</si>
  <si>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</si>
  <si>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</si>
  <si>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</si>
  <si>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</si>
  <si>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</si>
  <si>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</si>
  <si>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</si>
  <si>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</si>
  <si>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</si>
  <si>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</si>
  <si>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</si>
  <si>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</si>
  <si>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</si>
  <si>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</si>
  <si>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</si>
  <si>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</si>
  <si>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</si>
  <si>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</si>
  <si>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</si>
  <si>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</si>
  <si>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</si>
  <si>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</si>
  <si>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</si>
  <si>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</si>
  <si>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</si>
  <si>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</si>
  <si>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</si>
  <si>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</si>
  <si>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</si>
  <si>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</si>
  <si>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</si>
  <si>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</si>
  <si>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</si>
  <si>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</si>
  <si>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</si>
  <si>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</si>
  <si>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</si>
  <si>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</si>
  <si>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</si>
  <si>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</si>
  <si>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</si>
  <si>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</si>
  <si>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</si>
  <si>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</si>
  <si>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</si>
  <si>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</si>
  <si>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</si>
  <si>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</si>
  <si>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</si>
  <si>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</si>
  <si>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</si>
  <si>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</si>
  <si>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</si>
  <si>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</si>
  <si>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</si>
  <si>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</si>
  <si>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</si>
  <si>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</si>
  <si>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</si>
  <si>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</si>
  <si>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</si>
  <si>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</si>
  <si>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</si>
  <si>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</si>
  <si>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</si>
  <si>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</si>
  <si>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</si>
  <si>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</si>
  <si>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</si>
  <si>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</si>
  <si>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</si>
  <si>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</si>
  <si>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</si>
  <si>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</si>
  <si>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</si>
  <si>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</si>
  <si>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</si>
  <si>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</si>
  <si>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</si>
  <si>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</si>
  <si>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</si>
  <si>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</si>
  <si>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</si>
  <si>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</si>
  <si>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</si>
  <si>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</si>
  <si>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</si>
  <si>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</si>
  <si>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</si>
  <si>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</si>
  <si>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</si>
  <si>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</si>
  <si>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</si>
  <si>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</si>
  <si>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</si>
  <si>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</si>
  <si>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</si>
  <si>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</si>
  <si>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</si>
  <si>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</si>
  <si>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</si>
  <si>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</si>
  <si>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</si>
  <si>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</si>
  <si>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</si>
  <si>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</si>
  <si>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</si>
  <si>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</si>
  <si>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</si>
  <si>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</si>
  <si>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</si>
  <si>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</si>
  <si>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</si>
  <si>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</si>
  <si>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</si>
  <si>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</si>
  <si>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</si>
  <si>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</si>
  <si>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</si>
  <si>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</si>
  <si>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</si>
  <si>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</si>
  <si>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</si>
  <si>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</si>
  <si>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</si>
  <si>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</si>
  <si>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</si>
  <si>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</si>
  <si>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</si>
  <si>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</si>
  <si>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</si>
  <si>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</si>
  <si>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</si>
  <si>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</si>
  <si>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</si>
  <si>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</si>
  <si>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</si>
  <si>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</si>
  <si>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</si>
  <si>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</si>
  <si>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</si>
  <si>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</si>
  <si>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</si>
  <si>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</si>
  <si>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</si>
  <si>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</si>
  <si>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</si>
  <si>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</si>
  <si>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</si>
  <si>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</si>
  <si>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</si>
  <si>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</si>
  <si>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</si>
  <si>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</si>
  <si>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</si>
  <si>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</si>
  <si>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</si>
  <si>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</si>
  <si>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</si>
  <si>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</si>
  <si>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</si>
  <si>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</si>
  <si>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</si>
  <si>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</si>
  <si>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</si>
  <si>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</si>
  <si>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</si>
  <si>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</si>
  <si>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</si>
  <si>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</si>
  <si>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</si>
  <si>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</si>
  <si>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</si>
  <si>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</si>
  <si>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</si>
  <si>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</si>
  <si>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</si>
  <si>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</si>
  <si>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</si>
  <si>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</si>
  <si>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</si>
  <si>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</si>
  <si>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</si>
  <si>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</si>
  <si>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</si>
  <si>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</si>
  <si>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</si>
  <si>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</si>
  <si>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</si>
  <si>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</si>
  <si>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</si>
  <si>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</si>
  <si>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</si>
  <si>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</si>
  <si>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</si>
  <si>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</si>
  <si>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</si>
  <si>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</si>
  <si>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</si>
  <si>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</si>
  <si>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</si>
  <si>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</si>
  <si>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</si>
  <si>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</si>
  <si>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</si>
  <si>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</si>
  <si>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</si>
  <si>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</si>
  <si>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</si>
  <si>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</si>
  <si>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</si>
  <si>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</si>
  <si>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</si>
  <si>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</si>
  <si>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</si>
  <si>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</si>
  <si>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</si>
  <si>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</si>
  <si>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</si>
  <si>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</si>
  <si>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</si>
  <si>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</si>
  <si>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</si>
  <si>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</si>
  <si>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</si>
  <si>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</si>
  <si>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</si>
  <si>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</si>
  <si>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</si>
  <si>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</si>
  <si>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</si>
  <si>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</si>
  <si>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</si>
  <si>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</si>
  <si>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</si>
  <si>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</si>
  <si>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</si>
  <si>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</si>
  <si>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</si>
  <si>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</si>
  <si>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</si>
  <si>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</si>
  <si>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</si>
  <si>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</si>
  <si>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</si>
  <si>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</si>
  <si>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</si>
  <si>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</si>
  <si>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</si>
  <si>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</si>
  <si>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</si>
  <si>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</si>
  <si>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</si>
  <si>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</si>
  <si>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</si>
  <si>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</si>
  <si>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</si>
  <si>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</si>
  <si>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</si>
  <si>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</si>
  <si>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</si>
  <si>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</si>
  <si>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</si>
  <si>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</si>
  <si>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</si>
  <si>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</si>
  <si>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</si>
  <si>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</si>
  <si>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</si>
  <si>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</si>
  <si>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</si>
  <si>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</si>
  <si>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</si>
  <si>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</si>
  <si>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</si>
  <si>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</si>
  <si>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</si>
  <si>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</si>
  <si>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</si>
  <si>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</si>
  <si>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</si>
  <si>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</si>
  <si>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</si>
  <si>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</si>
  <si>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</si>
  <si>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</si>
  <si>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</si>
  <si>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</si>
  <si>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</si>
  <si>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</si>
  <si>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</si>
  <si>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</si>
  <si>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</si>
  <si>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</si>
  <si>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</si>
  <si>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</si>
  <si>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</si>
  <si>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</si>
  <si>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</si>
  <si>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</si>
  <si>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</si>
  <si>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</si>
  <si>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</si>
  <si>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</si>
  <si>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</si>
  <si>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</si>
  <si>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</si>
  <si>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</si>
  <si>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</si>
  <si>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</si>
  <si>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</si>
  <si>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</si>
  <si>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</si>
  <si>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</si>
  <si>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</si>
  <si>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</si>
  <si>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</si>
  <si>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</si>
  <si>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</si>
  <si>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</si>
  <si>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</si>
  <si>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</si>
  <si>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</si>
  <si>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</si>
  <si>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</si>
  <si>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</si>
  <si>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</si>
  <si>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</si>
  <si>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</si>
  <si>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</si>
  <si>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</si>
  <si>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</si>
  <si>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</si>
  <si>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</si>
  <si>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</si>
  <si>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</si>
  <si>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</si>
  <si>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</si>
  <si>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</si>
  <si>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</si>
  <si>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</si>
  <si>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</si>
  <si>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</si>
  <si>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</si>
  <si>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</si>
  <si>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</si>
  <si>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</si>
  <si>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</si>
  <si>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</si>
  <si>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</si>
  <si>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</si>
  <si>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</si>
  <si>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</si>
  <si>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</si>
  <si>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</si>
  <si>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</si>
  <si>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</si>
  <si>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</si>
  <si>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</si>
  <si>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</si>
  <si>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</si>
  <si>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</si>
  <si>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</si>
  <si>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</si>
  <si>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</si>
  <si>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</si>
  <si>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</si>
  <si>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</si>
  <si>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</si>
  <si>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</si>
  <si>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</si>
  <si>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</si>
  <si>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</si>
  <si>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</si>
  <si>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</si>
  <si>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</si>
  <si>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</si>
  <si>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</si>
  <si>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</si>
  <si>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</si>
  <si>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</si>
  <si>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</si>
  <si>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</si>
  <si>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</si>
  <si>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</si>
  <si>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</si>
  <si>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</si>
  <si>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</si>
  <si>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</si>
  <si>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</si>
  <si>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</si>
  <si>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</si>
  <si>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</si>
  <si>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</si>
  <si>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</si>
  <si>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</si>
  <si>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</si>
  <si>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</si>
  <si>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</si>
  <si>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</si>
  <si>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</si>
  <si>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</si>
  <si>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</si>
  <si>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</si>
  <si>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</si>
  <si>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</si>
  <si>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</si>
  <si>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</si>
  <si>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</si>
  <si>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</si>
  <si>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</si>
  <si>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</si>
  <si>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</si>
  <si>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</si>
  <si>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</si>
  <si>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</si>
  <si>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</si>
  <si>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</si>
  <si>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</si>
  <si>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</si>
  <si>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</si>
  <si>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</si>
  <si>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</si>
  <si>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</si>
  <si>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</si>
  <si>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</si>
  <si>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</si>
  <si>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</si>
  <si>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</si>
  <si>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</si>
  <si>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</si>
  <si>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</si>
  <si>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</si>
  <si>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</si>
  <si>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</si>
  <si>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</si>
  <si>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</si>
  <si>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</si>
  <si>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</si>
  <si>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</si>
  <si>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</si>
  <si>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</si>
  <si>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</si>
  <si>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</si>
  <si>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</si>
  <si>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</si>
  <si>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</si>
  <si>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</si>
  <si>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</si>
  <si>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</si>
  <si>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</si>
  <si>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</si>
  <si>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</si>
  <si>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</si>
  <si>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</si>
  <si>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</si>
  <si>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</si>
  <si>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</si>
  <si>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</si>
  <si>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</si>
  <si>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</si>
  <si>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</si>
  <si>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</si>
  <si>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</si>
  <si>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</si>
  <si>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</si>
  <si>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</si>
  <si>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</si>
  <si>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</si>
  <si>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</si>
  <si>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</si>
  <si>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</si>
  <si>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</si>
  <si>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</si>
  <si>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</si>
  <si>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</si>
  <si>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</si>
  <si>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</si>
  <si>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</si>
  <si>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</si>
  <si>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</si>
  <si>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</si>
  <si>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</si>
  <si>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</si>
  <si>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</si>
  <si>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</si>
  <si>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</si>
  <si>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</si>
  <si>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</si>
  <si>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</si>
  <si>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</si>
  <si>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</si>
  <si>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</si>
  <si>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</si>
  <si>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</si>
  <si>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</si>
  <si>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</si>
  <si>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</si>
  <si>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</si>
  <si>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</si>
  <si>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</si>
  <si>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</si>
  <si>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</si>
  <si>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</si>
  <si>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</si>
  <si>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</si>
  <si>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</si>
  <si>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</si>
  <si>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</si>
  <si>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</si>
  <si>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</si>
  <si>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</si>
  <si>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</si>
  <si>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</si>
  <si>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</si>
  <si>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</si>
  <si>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</si>
  <si>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</si>
  <si>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</si>
  <si>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</si>
  <si>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</si>
  <si>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</si>
  <si>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</si>
  <si>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</si>
  <si>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</si>
  <si>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</si>
  <si>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</si>
  <si>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</si>
  <si>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</si>
  <si>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</si>
  <si>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</si>
  <si>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</si>
  <si>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</si>
  <si>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</si>
  <si>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</si>
  <si>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</si>
  <si>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</si>
  <si>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</si>
  <si>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</si>
  <si>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</si>
  <si>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</si>
  <si>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</si>
  <si>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</si>
  <si>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</si>
  <si>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</si>
  <si>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</si>
  <si>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</si>
  <si>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</si>
  <si>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</si>
  <si>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</si>
  <si>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</si>
  <si>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</si>
  <si>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</si>
  <si>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</si>
  <si>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</si>
  <si>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</si>
  <si>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</si>
  <si>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</si>
  <si>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</si>
  <si>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</si>
  <si>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</si>
  <si>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</si>
  <si>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</si>
  <si>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</si>
  <si>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</si>
  <si>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</si>
  <si>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</si>
  <si>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</si>
  <si>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</si>
  <si>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</si>
  <si>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</si>
  <si>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</si>
  <si>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</si>
  <si>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</si>
  <si>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</si>
  <si>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</si>
  <si>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</si>
  <si>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</si>
  <si>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</si>
  <si>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</si>
  <si>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</si>
  <si>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</si>
  <si>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</si>
  <si>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</si>
  <si>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</si>
  <si>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</si>
  <si>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</si>
  <si>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</si>
  <si>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</si>
  <si>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</si>
  <si>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</si>
  <si>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</si>
  <si>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</si>
  <si>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</si>
  <si>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</si>
  <si>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</si>
  <si>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</si>
  <si>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</si>
  <si>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</si>
  <si>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</si>
  <si>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</si>
  <si>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</si>
  <si>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</si>
  <si>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</si>
  <si>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</si>
  <si>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</si>
  <si>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</si>
  <si>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</si>
  <si>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</si>
  <si>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</si>
  <si>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</si>
  <si>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</si>
  <si>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</si>
  <si>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</si>
  <si>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</si>
  <si>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</si>
  <si>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</si>
  <si>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</si>
  <si>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</si>
  <si>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</si>
  <si>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</si>
  <si>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</si>
  <si>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</si>
  <si>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</si>
  <si>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</si>
  <si>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</si>
  <si>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</si>
  <si>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</si>
  <si>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</si>
  <si>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</si>
  <si>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</si>
  <si>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</si>
  <si>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</si>
  <si>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</si>
  <si>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</si>
  <si>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</si>
  <si>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</si>
  <si>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</si>
  <si>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</si>
  <si>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</si>
  <si>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</si>
  <si>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</si>
  <si>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</si>
  <si>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</si>
  <si>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</si>
  <si>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</si>
  <si>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</si>
  <si>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</si>
  <si>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</si>
  <si>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</si>
  <si>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</si>
  <si>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</si>
  <si>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</si>
  <si>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</si>
  <si>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</si>
  <si>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</si>
  <si>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</si>
  <si>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</si>
  <si>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</si>
  <si>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</si>
  <si>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</si>
  <si>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</si>
  <si>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</si>
  <si>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</si>
  <si>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</si>
  <si>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</si>
  <si>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</si>
  <si>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</si>
  <si>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</si>
  <si>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</si>
  <si>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</si>
  <si>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</si>
  <si>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</si>
  <si>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</si>
  <si>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</si>
  <si>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</si>
  <si>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</si>
  <si>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</si>
  <si>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</si>
  <si>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</si>
  <si>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</si>
  <si>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</si>
  <si>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</si>
  <si>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</si>
  <si>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</si>
  <si>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</si>
  <si>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</si>
  <si>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</si>
  <si>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</si>
  <si>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</si>
  <si>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</si>
  <si>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</si>
  <si>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</si>
  <si>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</si>
  <si>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</si>
  <si>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</si>
  <si>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</si>
  <si>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</si>
  <si>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</si>
  <si>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</si>
  <si>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</si>
  <si>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</si>
  <si>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</si>
  <si>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</si>
  <si>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</si>
  <si>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</si>
  <si>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</si>
  <si>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</si>
  <si>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</si>
  <si>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</si>
  <si>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</si>
  <si>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</si>
  <si>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</si>
  <si>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</si>
  <si>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</si>
  <si>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</si>
  <si>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</si>
  <si>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</si>
  <si>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</si>
  <si>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</si>
  <si>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</si>
  <si>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</si>
  <si>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</si>
  <si>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</si>
  <si>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</si>
  <si>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</si>
  <si>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</si>
  <si>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</si>
  <si>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</si>
  <si>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</si>
  <si>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</si>
  <si>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</si>
  <si>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</si>
  <si>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</si>
  <si>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</si>
  <si>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</si>
  <si>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</si>
  <si>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</si>
  <si>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</si>
  <si>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</si>
  <si>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</si>
  <si>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</si>
  <si>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</si>
  <si>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</si>
  <si>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</si>
  <si>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</si>
  <si>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</si>
  <si>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</si>
  <si>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</si>
  <si>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</si>
  <si>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</si>
  <si>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</si>
  <si>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</si>
  <si>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</si>
  <si>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</si>
  <si>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</si>
  <si>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</si>
  <si>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</si>
  <si>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</si>
  <si>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</si>
  <si>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</si>
  <si>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</si>
  <si>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</si>
  <si>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</si>
  <si>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</si>
  <si>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</si>
  <si>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</si>
  <si>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</si>
  <si>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</si>
  <si>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</si>
  <si>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</si>
  <si>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</si>
  <si>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</si>
  <si>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</si>
  <si>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</si>
  <si>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</si>
  <si>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</si>
  <si>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</si>
  <si>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</si>
  <si>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</si>
  <si>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</si>
  <si>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</si>
  <si>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</si>
  <si>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</si>
  <si>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</si>
  <si>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</si>
  <si>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</si>
  <si>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</si>
  <si>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</si>
  <si>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</si>
  <si>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</si>
  <si>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</si>
  <si>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</si>
  <si>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</si>
  <si>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</si>
  <si>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</si>
  <si>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</si>
  <si>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</si>
  <si>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</si>
  <si>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</si>
  <si>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</si>
  <si>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</si>
  <si>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</si>
  <si>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</si>
  <si>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</si>
  <si>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</si>
  <si>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</si>
  <si>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</si>
  <si>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</si>
  <si>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</si>
  <si>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</si>
  <si>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</si>
  <si>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</si>
  <si>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</si>
  <si>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</si>
  <si>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</si>
  <si>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</si>
  <si>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</si>
  <si>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</si>
  <si>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</si>
  <si>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</si>
  <si>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</si>
  <si>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</si>
  <si>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</si>
  <si>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</si>
  <si>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</si>
  <si>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</si>
  <si>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</si>
  <si>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</si>
  <si>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</si>
  <si>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</si>
  <si>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</si>
  <si>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</si>
  <si>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</si>
  <si>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</si>
  <si>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</si>
  <si>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</si>
  <si>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</si>
  <si>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</si>
  <si>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</si>
  <si>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</si>
  <si>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</si>
  <si>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</si>
  <si>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</si>
  <si>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</si>
  <si>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</si>
  <si>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</si>
  <si>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</si>
  <si>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</si>
  <si>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</si>
  <si>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</si>
  <si>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</si>
  <si>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</si>
  <si>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</si>
  <si>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</si>
  <si>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</si>
  <si>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</si>
  <si>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</si>
  <si>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</si>
  <si>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</si>
  <si>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</si>
  <si>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</si>
  <si>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</si>
  <si>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</si>
  <si>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</si>
  <si>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</si>
  <si>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</si>
  <si>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</si>
  <si>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</si>
  <si>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</si>
  <si>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</si>
  <si>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</si>
  <si>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</si>
  <si>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</si>
  <si>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</si>
  <si>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</si>
  <si>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</si>
  <si>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</si>
  <si>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</si>
  <si>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</si>
  <si>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</si>
  <si>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</si>
  <si>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</si>
  <si>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</si>
  <si>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</si>
  <si>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</si>
  <si>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</si>
  <si>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</si>
  <si>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</si>
  <si>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</si>
  <si>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</si>
  <si>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</si>
  <si>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</si>
  <si>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</si>
  <si>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</si>
  <si>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</si>
  <si>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</si>
  <si>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</si>
  <si>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</si>
  <si>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</si>
  <si>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</si>
  <si>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</si>
  <si>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</si>
  <si>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</si>
  <si>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</si>
  <si>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</si>
  <si>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</si>
  <si>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</si>
  <si>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</si>
  <si>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</si>
  <si>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</si>
  <si>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</si>
  <si>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</si>
  <si>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</si>
  <si>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</si>
  <si>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</si>
  <si>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</si>
  <si>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</si>
  <si>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</si>
  <si>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</si>
  <si>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</si>
  <si>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</si>
  <si>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</si>
  <si>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</si>
  <si>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</si>
  <si>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</si>
  <si>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</si>
  <si>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</si>
  <si>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</si>
  <si>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</si>
  <si>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</si>
  <si>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</si>
  <si>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</si>
  <si>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</si>
  <si>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</si>
  <si>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</si>
  <si>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</si>
  <si>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</si>
  <si>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</si>
  <si>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</si>
  <si>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</si>
  <si>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</si>
  <si>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</si>
  <si>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</si>
  <si>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</si>
  <si>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</si>
  <si>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</si>
  <si>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</si>
  <si>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</si>
  <si>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</si>
  <si>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</si>
  <si>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</si>
  <si>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</si>
  <si>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</si>
  <si>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</si>
  <si>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</si>
  <si>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</si>
  <si>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</si>
  <si>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</si>
  <si>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</si>
  <si>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</si>
  <si>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</si>
  <si>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</si>
  <si>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</si>
  <si>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</si>
  <si>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</si>
  <si>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</si>
  <si>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</si>
  <si>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</si>
  <si>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</si>
  <si>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</si>
  <si>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</si>
  <si>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</si>
  <si>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</si>
  <si>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</si>
  <si>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</si>
  <si>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</si>
  <si>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</si>
  <si>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</si>
  <si>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</si>
  <si>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</si>
  <si>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</si>
  <si>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</si>
  <si>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</si>
  <si>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</si>
  <si>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</si>
  <si>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</si>
  <si>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</si>
  <si>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</si>
  <si>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</si>
  <si>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</si>
  <si>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</si>
  <si>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</si>
  <si>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</si>
  <si>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</si>
  <si>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</si>
  <si>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</si>
  <si>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</si>
  <si>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</si>
  <si>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</si>
  <si>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</si>
  <si>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</si>
  <si>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</si>
  <si>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</si>
  <si>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</si>
  <si>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</si>
  <si>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</si>
  <si>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</si>
  <si>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</si>
  <si>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</si>
  <si>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</si>
  <si>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</si>
  <si>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</si>
  <si>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</si>
  <si>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</si>
  <si>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</si>
  <si>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</si>
  <si>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</si>
  <si>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</si>
  <si>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</si>
  <si>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</si>
  <si>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</si>
  <si>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</si>
  <si>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</si>
  <si>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</si>
  <si>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</si>
  <si>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</si>
  <si>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</si>
  <si>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</si>
  <si>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</si>
  <si>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</si>
  <si>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</si>
  <si>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</si>
  <si>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</si>
  <si>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</si>
  <si>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</si>
  <si>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</si>
  <si>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</si>
  <si>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</si>
  <si>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</si>
  <si>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</si>
  <si>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</si>
  <si>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</si>
  <si>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</si>
  <si>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</si>
  <si>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</si>
  <si>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</si>
  <si>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</si>
  <si>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</si>
  <si>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</si>
  <si>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</si>
  <si>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</si>
  <si>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</si>
  <si>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</si>
  <si>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</si>
  <si>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</si>
  <si>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</si>
  <si>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</si>
  <si>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</si>
  <si>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</si>
  <si>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</si>
  <si>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</si>
  <si>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</si>
  <si>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</si>
  <si>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</si>
  <si>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</si>
  <si>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</si>
  <si>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</si>
  <si>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</si>
  <si>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</si>
  <si>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</si>
  <si>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</si>
  <si>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</si>
  <si>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</si>
  <si>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</si>
  <si>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</si>
  <si>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</si>
  <si>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</si>
  <si>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</si>
  <si>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</si>
  <si>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</si>
  <si>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</si>
  <si>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</si>
  <si>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</si>
  <si>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</si>
  <si>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</si>
  <si>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</si>
  <si>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</si>
  <si>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</si>
  <si>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</si>
  <si>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</si>
  <si>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</si>
  <si>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</si>
  <si>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</si>
  <si>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</si>
  <si>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</si>
  <si>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</si>
  <si>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</si>
  <si>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</si>
  <si>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</si>
  <si>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</si>
  <si>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</si>
  <si>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</si>
  <si>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</si>
  <si>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</si>
  <si>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</si>
  <si>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</si>
  <si>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</si>
  <si>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</si>
  <si>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</si>
  <si>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</si>
  <si>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</si>
  <si>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</si>
  <si>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</si>
  <si>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</si>
  <si>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</si>
  <si>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</si>
  <si>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</si>
  <si>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</si>
  <si>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</si>
  <si>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</si>
  <si>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</si>
  <si>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</si>
  <si>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</si>
  <si>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</si>
  <si>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</si>
  <si>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</si>
  <si>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</si>
  <si>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</si>
  <si>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</si>
  <si>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</si>
  <si>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</si>
  <si>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</si>
  <si>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</si>
  <si>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</si>
  <si>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</si>
  <si>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</si>
  <si>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</si>
  <si>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</si>
  <si>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</si>
  <si>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</si>
  <si>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</si>
  <si>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</si>
  <si>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</si>
  <si>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</si>
  <si>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</si>
  <si>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</si>
  <si>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</si>
  <si>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</si>
  <si>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</si>
  <si>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</si>
  <si>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</si>
  <si>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</si>
  <si>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</si>
  <si>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</si>
  <si>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</si>
  <si>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</si>
  <si>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</si>
  <si>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</si>
  <si>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</si>
  <si>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</si>
  <si>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</si>
  <si>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</si>
  <si>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</si>
  <si>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</si>
  <si>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</si>
  <si>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</si>
  <si>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</si>
  <si>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</si>
  <si>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</si>
  <si>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</si>
  <si>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</si>
  <si>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</si>
  <si>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</si>
  <si>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</si>
  <si>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</si>
  <si>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</si>
  <si>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</si>
  <si>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</si>
  <si>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</si>
  <si>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</si>
  <si>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</si>
  <si>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</si>
  <si>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</si>
  <si>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</si>
  <si>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</si>
  <si>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</si>
  <si>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</si>
  <si>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</si>
  <si>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</si>
  <si>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</si>
  <si>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</si>
  <si>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</si>
  <si>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</si>
  <si>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</si>
  <si>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</si>
  <si>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</si>
  <si>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</si>
  <si>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</si>
  <si>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</si>
  <si>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</si>
  <si>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</si>
  <si>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</si>
  <si>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</si>
  <si>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</si>
  <si>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</si>
  <si>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</si>
  <si>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</si>
  <si>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</si>
  <si>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</si>
  <si>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</si>
  <si>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</si>
  <si>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</si>
  <si>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</si>
  <si>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</si>
  <si>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</si>
  <si>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</si>
  <si>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</si>
  <si>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</si>
  <si>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</si>
  <si>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</si>
  <si>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</si>
  <si>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</si>
  <si>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</si>
  <si>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</si>
  <si>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</si>
  <si>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</si>
  <si>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</si>
  <si>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</si>
  <si>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</si>
  <si>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</si>
  <si>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</si>
  <si>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</si>
  <si>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</si>
  <si>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</si>
  <si>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</si>
  <si>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</si>
  <si>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</si>
  <si>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</si>
  <si>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</si>
  <si>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</si>
  <si>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</si>
  <si>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</si>
  <si>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</si>
  <si>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</si>
  <si>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</si>
  <si>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</si>
  <si>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</si>
  <si>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</si>
  <si>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</si>
  <si>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</si>
  <si>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</si>
  <si>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</si>
  <si>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</si>
  <si>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</si>
  <si>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</si>
  <si>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</si>
  <si>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</si>
  <si>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</si>
  <si>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</si>
  <si>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</si>
  <si>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</si>
  <si>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</si>
  <si>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</si>
  <si>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</si>
  <si>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</si>
  <si>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</si>
  <si>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</si>
  <si>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</si>
  <si>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</si>
  <si>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</si>
  <si>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</si>
  <si>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</si>
  <si>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</si>
  <si>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</si>
  <si>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</si>
  <si>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</si>
  <si>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</si>
  <si>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</si>
  <si>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</si>
  <si>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</si>
  <si>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</si>
  <si>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</si>
  <si>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</si>
  <si>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</si>
  <si>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</si>
  <si>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</si>
  <si>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</si>
  <si>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</si>
  <si>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</si>
  <si>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</si>
  <si>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</si>
  <si>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</si>
  <si>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</si>
  <si>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</si>
  <si>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</si>
  <si>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</si>
  <si>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</si>
  <si>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</si>
  <si>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</si>
  <si>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</si>
  <si>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</si>
  <si>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</si>
  <si>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</si>
  <si>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</si>
  <si>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</si>
  <si>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</si>
  <si>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</si>
  <si>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</si>
  <si>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</si>
  <si>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</si>
  <si>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</si>
  <si>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</si>
  <si>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</si>
  <si>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</si>
  <si>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</si>
  <si>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</si>
  <si>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</si>
  <si>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</si>
  <si>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</si>
  <si>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</si>
  <si>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</si>
  <si>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</si>
  <si>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</si>
  <si>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</si>
  <si>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</si>
  <si>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</si>
  <si>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</si>
  <si>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</si>
  <si>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</si>
  <si>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</si>
  <si>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</si>
  <si>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</si>
  <si>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</si>
  <si>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</si>
  <si>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</si>
  <si>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</si>
  <si>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</si>
  <si>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</si>
  <si>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</si>
  <si>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</si>
  <si>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</si>
  <si>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</si>
  <si>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</si>
  <si>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</si>
  <si>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</si>
  <si>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</si>
  <si>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</si>
  <si>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</si>
  <si>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</si>
  <si>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</si>
  <si>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</si>
  <si>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</si>
  <si>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</si>
  <si>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</si>
  <si>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</si>
  <si>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</si>
  <si>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</si>
  <si>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</si>
  <si>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</si>
  <si>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</si>
  <si>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</si>
  <si>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</si>
  <si>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</si>
  <si>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</si>
  <si>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</si>
  <si>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</si>
  <si>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</si>
  <si>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</si>
  <si>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</si>
  <si>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</si>
  <si>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</si>
  <si>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</si>
  <si>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</si>
  <si>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</si>
  <si>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</si>
  <si>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</si>
  <si>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</si>
  <si>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</si>
  <si>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</si>
  <si>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</si>
  <si>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</si>
  <si>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</si>
  <si>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</si>
  <si>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</si>
  <si>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</si>
  <si>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</si>
  <si>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</si>
  <si>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</si>
  <si>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</si>
  <si>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</si>
  <si>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</si>
  <si>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</si>
  <si>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</si>
  <si>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</si>
  <si>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</si>
  <si>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</si>
  <si>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</si>
  <si>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</si>
  <si>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</si>
  <si>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</si>
  <si>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</si>
  <si>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</si>
  <si>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</si>
  <si>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</si>
  <si>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</si>
  <si>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</si>
  <si>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</si>
  <si>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</si>
  <si>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</si>
  <si>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</si>
  <si>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</si>
  <si>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</si>
  <si>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</si>
  <si>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</si>
  <si>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</si>
  <si>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</si>
  <si>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</si>
  <si>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</si>
  <si>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</si>
  <si>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</si>
  <si>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</si>
  <si>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</si>
  <si>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</si>
  <si>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</si>
  <si>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</si>
  <si>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</si>
  <si>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</si>
  <si>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</si>
  <si>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</si>
  <si>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</si>
  <si>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</si>
  <si>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</si>
  <si>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</si>
  <si>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</si>
  <si>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</si>
  <si>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</si>
  <si>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</si>
  <si>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</si>
  <si>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</si>
  <si>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</si>
  <si>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</si>
  <si>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</si>
  <si>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</si>
  <si>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</si>
  <si>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</si>
  <si>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</si>
  <si>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</si>
  <si>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</si>
  <si>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</si>
  <si>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</si>
  <si>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</si>
  <si>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</si>
  <si>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</si>
  <si>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</si>
  <si>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</si>
  <si>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</si>
  <si>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</si>
  <si>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</si>
  <si>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</si>
  <si>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</si>
  <si>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</si>
  <si>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</si>
  <si>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</si>
  <si>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</si>
  <si>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</si>
  <si>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</si>
  <si>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</si>
  <si>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</si>
  <si>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</si>
  <si>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</si>
  <si>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</si>
  <si>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</si>
  <si>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</si>
  <si>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</si>
  <si>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</si>
  <si>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</si>
  <si>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</si>
  <si>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</si>
  <si>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</si>
  <si>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</si>
  <si>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</si>
  <si>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</si>
  <si>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</si>
  <si>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</si>
  <si>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</si>
  <si>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</si>
  <si>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</si>
  <si>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</si>
  <si>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</si>
  <si>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</si>
  <si>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</si>
  <si>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</si>
  <si>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</si>
  <si>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</si>
  <si>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</si>
  <si>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</si>
  <si>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</si>
  <si>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</si>
  <si>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</si>
  <si>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</si>
  <si>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</si>
  <si>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</si>
  <si>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</si>
  <si>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</si>
  <si>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</si>
  <si>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</si>
  <si>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</si>
  <si>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</si>
  <si>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</si>
  <si>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</si>
  <si>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</si>
  <si>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</si>
  <si>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</si>
  <si>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</si>
  <si>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</si>
  <si>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</si>
  <si>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</si>
  <si>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</si>
  <si>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</si>
  <si>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</si>
  <si>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</si>
  <si>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</si>
  <si>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</si>
  <si>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</si>
  <si>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</si>
  <si>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</si>
  <si>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</si>
  <si>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</si>
  <si>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</si>
  <si>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</si>
  <si>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</si>
  <si>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</si>
  <si>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</si>
  <si>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</si>
  <si>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</si>
  <si>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</si>
  <si>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</si>
  <si>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</si>
  <si>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</si>
  <si>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</si>
  <si>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</si>
  <si>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</si>
  <si>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</si>
  <si>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</si>
  <si>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</si>
  <si>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</si>
  <si>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</si>
  <si>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</si>
  <si>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</si>
  <si>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</si>
  <si>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</si>
  <si>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</si>
  <si>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</si>
  <si>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</si>
  <si>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</si>
  <si>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</si>
  <si>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</si>
  <si>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</si>
  <si>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</si>
  <si>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</si>
  <si>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</si>
  <si>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</si>
  <si>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</si>
  <si>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</si>
  <si>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</si>
  <si>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</si>
  <si>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</si>
  <si>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</si>
  <si>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</si>
  <si>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</si>
  <si>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</si>
  <si>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</si>
  <si>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</si>
  <si>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</si>
  <si>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</si>
  <si>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</si>
  <si>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</si>
  <si>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</si>
  <si>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</si>
  <si>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</si>
  <si>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</si>
  <si>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</si>
  <si>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</si>
  <si>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</si>
  <si>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</si>
  <si>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</si>
  <si>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</si>
  <si>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</si>
  <si>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</si>
  <si>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</si>
  <si>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</si>
  <si>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</si>
  <si>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</si>
  <si>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</si>
  <si>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</si>
  <si>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</si>
  <si>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</si>
  <si>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</si>
  <si>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</si>
  <si>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</si>
  <si>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</si>
  <si>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</si>
  <si>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</si>
  <si>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</si>
  <si>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</si>
  <si>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</si>
  <si>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</si>
  <si>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</si>
  <si>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</si>
  <si>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</si>
  <si>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</si>
  <si>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</si>
  <si>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</si>
  <si>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</si>
  <si>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</si>
  <si>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</si>
  <si>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</si>
  <si>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</si>
  <si>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</si>
  <si>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</si>
  <si>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</si>
  <si>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</si>
  <si>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</si>
  <si>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</si>
  <si>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</si>
  <si>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</si>
  <si>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</si>
  <si>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</si>
  <si>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</si>
  <si>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</si>
  <si>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</si>
  <si>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</si>
  <si>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</si>
  <si>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</si>
  <si>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</si>
  <si>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</si>
  <si>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</si>
  <si>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</si>
  <si>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</si>
  <si>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</si>
  <si>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</si>
  <si>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</si>
  <si>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</si>
  <si>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</si>
  <si>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</si>
  <si>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</si>
  <si>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</si>
  <si>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</si>
  <si>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</si>
  <si>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</si>
  <si>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</si>
  <si>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</si>
  <si>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</si>
  <si>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</si>
  <si>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</si>
  <si>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</si>
  <si>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</si>
  <si>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</si>
  <si>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</si>
  <si>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</si>
  <si>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</si>
  <si>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</si>
  <si>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</si>
  <si>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</si>
  <si>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</si>
  <si>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</si>
  <si>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</si>
  <si>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</si>
  <si>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</si>
  <si>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</si>
  <si>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</si>
  <si>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</si>
  <si>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</si>
  <si>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</si>
  <si>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</si>
  <si>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</si>
  <si>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</si>
  <si>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</si>
  <si>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</si>
  <si>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</si>
  <si>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</si>
  <si>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</si>
  <si>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</si>
  <si>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</si>
  <si>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</si>
  <si>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</si>
  <si>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</si>
  <si>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</si>
  <si>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</si>
  <si>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</si>
  <si>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</si>
  <si>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</si>
  <si>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</si>
  <si>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</si>
  <si>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</si>
  <si>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</si>
  <si>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</si>
  <si>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</si>
  <si>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</si>
  <si>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</si>
  <si>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</si>
  <si>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</si>
  <si>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</si>
  <si>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</si>
  <si>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</si>
  <si>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</si>
  <si>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</si>
  <si>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</si>
  <si>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</si>
  <si>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</si>
  <si>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</si>
  <si>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</si>
  <si>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</si>
  <si>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</si>
  <si>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</si>
  <si>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</si>
  <si>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</si>
  <si>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</si>
  <si>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</si>
  <si>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</si>
  <si>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</si>
  <si>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</si>
  <si>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</si>
  <si>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</si>
  <si>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</si>
  <si>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</si>
  <si>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</si>
  <si>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</si>
  <si>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</si>
  <si>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</si>
  <si>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</si>
  <si>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</si>
  <si>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</si>
  <si>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</si>
  <si>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</si>
  <si>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</si>
  <si>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</si>
  <si>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</si>
  <si>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</si>
  <si>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</si>
  <si>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</si>
  <si>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</si>
  <si>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</si>
  <si>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</si>
  <si>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</si>
  <si>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</si>
  <si>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</si>
  <si>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</si>
  <si>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</si>
  <si>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</si>
  <si>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</si>
  <si>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</si>
  <si>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</si>
  <si>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</si>
  <si>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</si>
  <si>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</si>
  <si>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</si>
  <si>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</si>
  <si>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</si>
  <si>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</si>
  <si>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</si>
  <si>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</si>
  <si>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</si>
  <si>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</si>
  <si>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</si>
  <si>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</si>
  <si>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</si>
  <si>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</si>
  <si>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</si>
  <si>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</si>
  <si>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</si>
  <si>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</si>
  <si>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</si>
  <si>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</si>
  <si>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</si>
  <si>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</si>
  <si>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</si>
  <si>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</si>
  <si>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</si>
  <si>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</si>
  <si>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</si>
  <si>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</si>
  <si>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</si>
  <si>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</si>
  <si>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</si>
  <si>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</si>
  <si>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</si>
  <si>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</si>
  <si>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</si>
  <si>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</si>
  <si>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</si>
  <si>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</si>
  <si>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</si>
  <si>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</si>
  <si>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</si>
  <si>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</si>
  <si>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</si>
  <si>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</si>
  <si>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</si>
  <si>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</si>
  <si>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</si>
  <si>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</si>
  <si>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</si>
  <si>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</si>
  <si>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</si>
  <si>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</si>
  <si>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</si>
  <si>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</si>
  <si>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</si>
  <si>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</si>
  <si>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</si>
  <si>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</si>
  <si>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</si>
  <si>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</si>
  <si>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</si>
  <si>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</si>
  <si>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</si>
  <si>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</si>
  <si>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</si>
  <si>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</si>
  <si>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</si>
  <si>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</si>
  <si>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</si>
  <si>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</si>
  <si>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</si>
  <si>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</si>
  <si>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</si>
  <si>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</si>
  <si>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</si>
  <si>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</si>
  <si>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</si>
  <si>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</si>
  <si>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</si>
  <si>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</si>
  <si>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</si>
  <si>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</si>
  <si>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</si>
  <si>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</si>
  <si>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</si>
  <si>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</si>
  <si>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</si>
  <si>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</si>
  <si>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</si>
  <si>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</si>
  <si>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</si>
  <si>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</si>
  <si>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</si>
  <si>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</si>
  <si>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</si>
  <si>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</si>
  <si>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</si>
  <si>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</si>
  <si>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</si>
  <si>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</si>
  <si>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</si>
  <si>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</si>
  <si>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</si>
  <si>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</si>
  <si>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</si>
  <si>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</si>
  <si>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</si>
  <si>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</si>
  <si>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</si>
  <si>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</si>
  <si>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</si>
  <si>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</si>
  <si>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</si>
  <si>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</si>
  <si>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</si>
  <si>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</si>
  <si>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</si>
  <si>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</si>
  <si>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</si>
  <si>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</si>
  <si>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</si>
  <si>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</si>
  <si>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</si>
  <si>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</si>
  <si>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</si>
  <si>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</si>
  <si>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</si>
  <si>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</si>
  <si>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</si>
  <si>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</si>
  <si>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</si>
  <si>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</si>
  <si>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</si>
  <si>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</si>
  <si>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</si>
  <si>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</si>
  <si>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</si>
  <si>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</si>
  <si>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</si>
  <si>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</si>
  <si>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</si>
  <si>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</si>
  <si>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</si>
  <si>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СРБИЈА - ЈУГ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</si>
</sst>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40049</c:v>
                </c:pt>
                <c:pt idx="1">
                  <c:v>51400</c:v>
                </c:pt>
                <c:pt idx="2">
                  <c:v>58689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45852</c:v>
                </c:pt>
                <c:pt idx="1">
                  <c:v>56806</c:v>
                </c:pt>
                <c:pt idx="2">
                  <c:v>64457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596992"/>
        <c:axId val="106598784"/>
      </c:barChart>
      <c:catAx>
        <c:axId val="1065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98784"/>
        <c:crosses val="autoZero"/>
        <c:auto val="1"/>
        <c:lblAlgn val="ctr"/>
        <c:lblOffset val="100"/>
        <c:noMultiLvlLbl val="0"/>
      </c:catAx>
      <c:valAx>
        <c:axId val="10659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96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204500</c:v>
                </c:pt>
                <c:pt idx="1">
                  <c:v>188001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82592"/>
        <c:axId val="107584128"/>
      </c:barChart>
      <c:catAx>
        <c:axId val="10758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584128"/>
        <c:crosses val="autoZero"/>
        <c:auto val="1"/>
        <c:lblAlgn val="ctr"/>
        <c:lblOffset val="100"/>
        <c:noMultiLvlLbl val="0"/>
      </c:catAx>
      <c:valAx>
        <c:axId val="10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8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121999</c:v>
                </c:pt>
                <c:pt idx="1">
                  <c:v>109357</c:v>
                </c:pt>
                <c:pt idx="2">
                  <c:v>100857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96800"/>
        <c:axId val="107598592"/>
      </c:barChart>
      <c:catAx>
        <c:axId val="1075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98592"/>
        <c:crosses val="autoZero"/>
        <c:auto val="1"/>
        <c:lblAlgn val="ctr"/>
        <c:lblOffset val="100"/>
        <c:noMultiLvlLbl val="0"/>
      </c:catAx>
      <c:valAx>
        <c:axId val="1075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9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2991</c:v>
                </c:pt>
                <c:pt idx="1">
                  <c:v>3824</c:v>
                </c:pt>
                <c:pt idx="2">
                  <c:v>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17664"/>
        <c:axId val="107623552"/>
      </c:barChart>
      <c:catAx>
        <c:axId val="107617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23552"/>
        <c:crosses val="autoZero"/>
        <c:auto val="1"/>
        <c:lblAlgn val="ctr"/>
        <c:lblOffset val="100"/>
        <c:noMultiLvlLbl val="0"/>
      </c:catAx>
      <c:valAx>
        <c:axId val="107623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7617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3870</c:v>
                </c:pt>
                <c:pt idx="1">
                  <c:v>4097</c:v>
                </c:pt>
                <c:pt idx="2">
                  <c:v>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40320"/>
        <c:axId val="107641856"/>
      </c:barChart>
      <c:catAx>
        <c:axId val="10764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41856"/>
        <c:crosses val="autoZero"/>
        <c:auto val="1"/>
        <c:lblAlgn val="ctr"/>
        <c:lblOffset val="100"/>
        <c:noMultiLvlLbl val="0"/>
      </c:catAx>
      <c:valAx>
        <c:axId val="10764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4032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3526</c:v>
                </c:pt>
                <c:pt idx="1">
                  <c:v>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68608"/>
        <c:axId val="107670144"/>
      </c:barChart>
      <c:catAx>
        <c:axId val="10766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70144"/>
        <c:crosses val="autoZero"/>
        <c:auto val="1"/>
        <c:lblAlgn val="ctr"/>
        <c:lblOffset val="100"/>
        <c:noMultiLvlLbl val="0"/>
      </c:catAx>
      <c:valAx>
        <c:axId val="10767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6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21667.18</c:v>
                </c:pt>
                <c:pt idx="1">
                  <c:v>33416.055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88704"/>
        <c:axId val="107690240"/>
      </c:barChart>
      <c:catAx>
        <c:axId val="10768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90240"/>
        <c:crosses val="autoZero"/>
        <c:auto val="1"/>
        <c:lblAlgn val="ctr"/>
        <c:lblOffset val="100"/>
        <c:noMultiLvlLbl val="0"/>
      </c:catAx>
      <c:valAx>
        <c:axId val="107690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8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981560</c:v>
                </c:pt>
                <c:pt idx="1">
                  <c:v>947061</c:v>
                </c:pt>
                <c:pt idx="2">
                  <c:v>925508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11104"/>
        <c:axId val="107712896"/>
      </c:barChart>
      <c:catAx>
        <c:axId val="10771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12896"/>
        <c:crosses val="autoZero"/>
        <c:auto val="1"/>
        <c:lblAlgn val="ctr"/>
        <c:lblOffset val="100"/>
        <c:noMultiLvlLbl val="0"/>
      </c:catAx>
      <c:valAx>
        <c:axId val="10771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1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3.4</c:v>
                </c:pt>
                <c:pt idx="2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37856"/>
        <c:axId val="107739392"/>
      </c:barChart>
      <c:catAx>
        <c:axId val="1077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39392"/>
        <c:crosses val="autoZero"/>
        <c:auto val="1"/>
        <c:lblAlgn val="ctr"/>
        <c:lblOffset val="100"/>
        <c:noMultiLvlLbl val="0"/>
      </c:catAx>
      <c:valAx>
        <c:axId val="10773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378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11.5</c:v>
                </c:pt>
                <c:pt idx="1">
                  <c:v>10.8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60256"/>
        <c:axId val="107762048"/>
      </c:barChart>
      <c:catAx>
        <c:axId val="1077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62048"/>
        <c:crosses val="autoZero"/>
        <c:auto val="1"/>
        <c:lblAlgn val="ctr"/>
        <c:lblOffset val="100"/>
        <c:noMultiLvlLbl val="0"/>
      </c:catAx>
      <c:valAx>
        <c:axId val="10776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6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16.984055373586305</c:v>
                </c:pt>
                <c:pt idx="1">
                  <c:v>59.786292565354429</c:v>
                </c:pt>
                <c:pt idx="2">
                  <c:v>23.229652061059266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10959</c:v>
                </c:pt>
                <c:pt idx="1">
                  <c:v>15695</c:v>
                </c:pt>
                <c:pt idx="2">
                  <c:v>15769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3491</c:v>
                </c:pt>
                <c:pt idx="1">
                  <c:v>3863</c:v>
                </c:pt>
                <c:pt idx="2">
                  <c:v>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623744"/>
        <c:axId val="106625280"/>
      </c:barChart>
      <c:catAx>
        <c:axId val="1066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25280"/>
        <c:crosses val="autoZero"/>
        <c:auto val="1"/>
        <c:lblAlgn val="ctr"/>
        <c:lblOffset val="100"/>
        <c:noMultiLvlLbl val="0"/>
      </c:catAx>
      <c:valAx>
        <c:axId val="10662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2374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2419</c:v>
                </c:pt>
                <c:pt idx="1">
                  <c:v>2329</c:v>
                </c:pt>
                <c:pt idx="2">
                  <c:v>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158</c:v>
                </c:pt>
                <c:pt idx="1">
                  <c:v>185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845120"/>
        <c:axId val="107846656"/>
      </c:barChart>
      <c:catAx>
        <c:axId val="1078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46656"/>
        <c:crosses val="autoZero"/>
        <c:auto val="1"/>
        <c:lblAlgn val="ctr"/>
        <c:lblOffset val="100"/>
        <c:noMultiLvlLbl val="0"/>
      </c:catAx>
      <c:valAx>
        <c:axId val="10784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84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121</c:v>
                </c:pt>
                <c:pt idx="1">
                  <c:v>108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93</c:v>
                </c:pt>
                <c:pt idx="1">
                  <c:v>98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947904"/>
        <c:axId val="107949440"/>
      </c:barChart>
      <c:catAx>
        <c:axId val="1079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49440"/>
        <c:crosses val="autoZero"/>
        <c:auto val="1"/>
        <c:lblAlgn val="ctr"/>
        <c:lblOffset val="100"/>
        <c:noMultiLvlLbl val="0"/>
      </c:catAx>
      <c:valAx>
        <c:axId val="1079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947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97.2</c:v>
                </c:pt>
                <c:pt idx="1">
                  <c:v>99.6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96.1</c:v>
                </c:pt>
                <c:pt idx="1">
                  <c:v>97.8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985152"/>
        <c:axId val="107991040"/>
      </c:barChart>
      <c:catAx>
        <c:axId val="10798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91040"/>
        <c:crosses val="autoZero"/>
        <c:auto val="1"/>
        <c:lblAlgn val="ctr"/>
        <c:lblOffset val="100"/>
        <c:noMultiLvlLbl val="0"/>
      </c:catAx>
      <c:valAx>
        <c:axId val="107991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85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120416</c:v>
                </c:pt>
                <c:pt idx="1">
                  <c:v>108179</c:v>
                </c:pt>
                <c:pt idx="2">
                  <c:v>103982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39648"/>
        <c:axId val="108141184"/>
      </c:barChart>
      <c:catAx>
        <c:axId val="1081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41184"/>
        <c:crosses val="autoZero"/>
        <c:auto val="1"/>
        <c:lblAlgn val="ctr"/>
        <c:lblOffset val="100"/>
        <c:noMultiLvlLbl val="0"/>
      </c:catAx>
      <c:valAx>
        <c:axId val="10814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39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180608"/>
        <c:axId val="108182144"/>
      </c:barChart>
      <c:catAx>
        <c:axId val="10818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82144"/>
        <c:crosses val="autoZero"/>
        <c:auto val="1"/>
        <c:lblAlgn val="ctr"/>
        <c:lblOffset val="100"/>
        <c:noMultiLvlLbl val="0"/>
      </c:catAx>
      <c:valAx>
        <c:axId val="10818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80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209664"/>
        <c:axId val="108211200"/>
      </c:barChart>
      <c:catAx>
        <c:axId val="1082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11200"/>
        <c:crosses val="autoZero"/>
        <c:auto val="1"/>
        <c:lblAlgn val="ctr"/>
        <c:lblOffset val="100"/>
        <c:noMultiLvlLbl val="0"/>
      </c:catAx>
      <c:valAx>
        <c:axId val="10821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0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2.1686545948952474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2.2380878808479077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2.309158890056239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2.5479265805574438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2.4834373648105803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2.6139608182436191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2.7651875656634322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3.0508003213645636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3.2277980347320936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3.5036153513379888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3.4696557691119212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3.5595142451022808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3.8653358877696062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4.2654965700512948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3.6838576107780732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2.1270317038501947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1.6312650639639084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1.126537296829615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461440"/>
        <c:axId val="108471424"/>
      </c:barChart>
      <c:catAx>
        <c:axId val="108461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8471424"/>
        <c:crosses val="autoZero"/>
        <c:auto val="1"/>
        <c:lblAlgn val="ctr"/>
        <c:lblOffset val="100"/>
        <c:noMultiLvlLbl val="0"/>
      </c:catAx>
      <c:valAx>
        <c:axId val="108471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8461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2.288393795191892</c:v>
                </c:pt>
                <c:pt idx="1">
                  <c:v>2.3781595698658919</c:v>
                </c:pt>
                <c:pt idx="2">
                  <c:v>2.4718806007045302</c:v>
                </c:pt>
                <c:pt idx="3">
                  <c:v>2.7055806192447935</c:v>
                </c:pt>
                <c:pt idx="4">
                  <c:v>2.6332426920462271</c:v>
                </c:pt>
                <c:pt idx="5">
                  <c:v>2.8332303318707126</c:v>
                </c:pt>
                <c:pt idx="6">
                  <c:v>2.9904208639762686</c:v>
                </c:pt>
                <c:pt idx="7">
                  <c:v>3.2656510722452259</c:v>
                </c:pt>
                <c:pt idx="8">
                  <c:v>3.3821148260305294</c:v>
                </c:pt>
                <c:pt idx="9">
                  <c:v>3.575706075026265</c:v>
                </c:pt>
                <c:pt idx="10">
                  <c:v>3.4325134416908725</c:v>
                </c:pt>
                <c:pt idx="11">
                  <c:v>3.4125208577961805</c:v>
                </c:pt>
                <c:pt idx="12">
                  <c:v>3.5977998887584204</c:v>
                </c:pt>
                <c:pt idx="13">
                  <c:v>3.8204993510907856</c:v>
                </c:pt>
                <c:pt idx="14">
                  <c:v>3.1134973116618259</c:v>
                </c:pt>
                <c:pt idx="15">
                  <c:v>1.6354675236388356</c:v>
                </c:pt>
                <c:pt idx="16">
                  <c:v>1.1317903714232742</c:v>
                </c:pt>
                <c:pt idx="17">
                  <c:v>0.69420925777146036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487808"/>
        <c:axId val="108489344"/>
      </c:barChart>
      <c:catAx>
        <c:axId val="108487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8489344"/>
        <c:crosses val="autoZero"/>
        <c:auto val="1"/>
        <c:lblAlgn val="ctr"/>
        <c:lblOffset val="100"/>
        <c:noMultiLvlLbl val="0"/>
      </c:catAx>
      <c:valAx>
        <c:axId val="108489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487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0.26073291705447305</c:v>
                </c:pt>
                <c:pt idx="1">
                  <c:v>0.2643909902951399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1.7199199242992493</c:v>
                </c:pt>
                <c:pt idx="1">
                  <c:v>0.65110227768322715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9.8935264144672548</c:v>
                </c:pt>
                <c:pt idx="1">
                  <c:v>4.7532375231094317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22.352890536629978</c:v>
                </c:pt>
                <c:pt idx="1">
                  <c:v>19.469632113997232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47.772268319927406</c:v>
                </c:pt>
                <c:pt idx="1">
                  <c:v>58.685768995255508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5.3541628003632624</c:v>
                </c:pt>
                <c:pt idx="1">
                  <c:v>5.2375260462937536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12.64649908725838</c:v>
                </c:pt>
                <c:pt idx="1">
                  <c:v>10.938342053365718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550784"/>
        <c:axId val="108577152"/>
      </c:barChart>
      <c:catAx>
        <c:axId val="10855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577152"/>
        <c:crosses val="autoZero"/>
        <c:auto val="1"/>
        <c:lblAlgn val="ctr"/>
        <c:lblOffset val="100"/>
        <c:noMultiLvlLbl val="0"/>
      </c:catAx>
      <c:valAx>
        <c:axId val="10857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550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31.105472286454798</c:v>
                </c:pt>
                <c:pt idx="1">
                  <c:v>26.430728973170297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28.49052223497857</c:v>
                </c:pt>
                <c:pt idx="1">
                  <c:v>34.385659890836848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40.116811169388896</c:v>
                </c:pt>
                <c:pt idx="1">
                  <c:v>38.864961622557445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0.28719430917772809</c:v>
                </c:pt>
                <c:pt idx="1">
                  <c:v>0.31864951343540887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620800"/>
        <c:axId val="108630784"/>
      </c:barChart>
      <c:catAx>
        <c:axId val="10862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630784"/>
        <c:crosses val="autoZero"/>
        <c:auto val="1"/>
        <c:lblAlgn val="ctr"/>
        <c:lblOffset val="100"/>
        <c:noMultiLvlLbl val="0"/>
      </c:catAx>
      <c:valAx>
        <c:axId val="108630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620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178851</c:v>
                </c:pt>
                <c:pt idx="1">
                  <c:v>160875</c:v>
                </c:pt>
                <c:pt idx="2">
                  <c:v>147291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142672</c:v>
                </c:pt>
                <c:pt idx="1">
                  <c:v>128680</c:v>
                </c:pt>
                <c:pt idx="2">
                  <c:v>117015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653568"/>
        <c:axId val="106655104"/>
      </c:barChart>
      <c:catAx>
        <c:axId val="1066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55104"/>
        <c:crosses val="autoZero"/>
        <c:auto val="1"/>
        <c:lblAlgn val="ctr"/>
        <c:lblOffset val="100"/>
        <c:noMultiLvlLbl val="0"/>
      </c:catAx>
      <c:valAx>
        <c:axId val="1066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53568"/>
        <c:crosses val="autoZero"/>
        <c:crossBetween val="between"/>
        <c:majorUnit val="40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168</c:v>
                </c:pt>
                <c:pt idx="1">
                  <c:v>192</c:v>
                </c:pt>
                <c:pt idx="2">
                  <c:v>1192</c:v>
                </c:pt>
                <c:pt idx="3">
                  <c:v>1841</c:v>
                </c:pt>
                <c:pt idx="4">
                  <c:v>2423</c:v>
                </c:pt>
                <c:pt idx="5">
                  <c:v>10957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196</c:v>
                </c:pt>
                <c:pt idx="1">
                  <c:v>181</c:v>
                </c:pt>
                <c:pt idx="2">
                  <c:v>1192</c:v>
                </c:pt>
                <c:pt idx="3">
                  <c:v>1449</c:v>
                </c:pt>
                <c:pt idx="4">
                  <c:v>1340</c:v>
                </c:pt>
                <c:pt idx="5">
                  <c:v>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8649856"/>
        <c:axId val="108688512"/>
      </c:barChart>
      <c:catAx>
        <c:axId val="10864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88512"/>
        <c:crosses val="autoZero"/>
        <c:auto val="1"/>
        <c:lblAlgn val="ctr"/>
        <c:lblOffset val="100"/>
        <c:noMultiLvlLbl val="0"/>
      </c:catAx>
      <c:valAx>
        <c:axId val="108688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49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1.1200000000000001</c:v>
                </c:pt>
                <c:pt idx="1">
                  <c:v>0.43</c:v>
                </c:pt>
                <c:pt idx="3">
                  <c:v>0.5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8713088"/>
        <c:axId val="108714624"/>
      </c:barChart>
      <c:catAx>
        <c:axId val="10871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14624"/>
        <c:crosses val="autoZero"/>
        <c:auto val="1"/>
        <c:lblAlgn val="ctr"/>
        <c:lblOffset val="100"/>
        <c:noMultiLvlLbl val="0"/>
      </c:catAx>
      <c:valAx>
        <c:axId val="1087146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130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23.709369024856596</c:v>
                </c:pt>
                <c:pt idx="1">
                  <c:v>63.14220706809396</c:v>
                </c:pt>
                <c:pt idx="2">
                  <c:v>17.095607399114318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76.290630975143401</c:v>
                </c:pt>
                <c:pt idx="1">
                  <c:v>36.857792931906047</c:v>
                </c:pt>
                <c:pt idx="2">
                  <c:v>82.904392600885686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761856"/>
        <c:axId val="108763392"/>
      </c:barChart>
      <c:catAx>
        <c:axId val="10876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63392"/>
        <c:crosses val="autoZero"/>
        <c:auto val="1"/>
        <c:lblAlgn val="ctr"/>
        <c:lblOffset val="100"/>
        <c:noMultiLvlLbl val="0"/>
      </c:catAx>
      <c:valAx>
        <c:axId val="108763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61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13547</c:v>
                </c:pt>
                <c:pt idx="1">
                  <c:v>13478</c:v>
                </c:pt>
                <c:pt idx="2">
                  <c:v>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14296</c:v>
                </c:pt>
                <c:pt idx="1">
                  <c:v>14162</c:v>
                </c:pt>
                <c:pt idx="2">
                  <c:v>14527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31872"/>
        <c:axId val="108833408"/>
      </c:barChart>
      <c:catAx>
        <c:axId val="1088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33408"/>
        <c:crosses val="autoZero"/>
        <c:auto val="1"/>
        <c:lblAlgn val="ctr"/>
        <c:lblOffset val="100"/>
        <c:noMultiLvlLbl val="0"/>
      </c:catAx>
      <c:valAx>
        <c:axId val="108833408"/>
        <c:scaling>
          <c:orientation val="minMax"/>
          <c:max val="40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831872"/>
        <c:crosses val="autoZero"/>
        <c:crossBetween val="between"/>
        <c:majorUnit val="5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29004</c:v>
                </c:pt>
                <c:pt idx="1">
                  <c:v>34783</c:v>
                </c:pt>
                <c:pt idx="2">
                  <c:v>27314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31926</c:v>
                </c:pt>
                <c:pt idx="1">
                  <c:v>36796</c:v>
                </c:pt>
                <c:pt idx="2">
                  <c:v>28675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901888"/>
        <c:axId val="108903424"/>
      </c:barChart>
      <c:catAx>
        <c:axId val="1089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03424"/>
        <c:crosses val="autoZero"/>
        <c:auto val="1"/>
        <c:lblAlgn val="ctr"/>
        <c:lblOffset val="100"/>
        <c:noMultiLvlLbl val="0"/>
      </c:catAx>
      <c:valAx>
        <c:axId val="10890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9018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26.528809562867632</c:v>
                </c:pt>
                <c:pt idx="1">
                  <c:v>27.925843344845596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27.329200384331809</c:v>
                </c:pt>
                <c:pt idx="1">
                  <c:v>27.647210159898339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15.952113554546454</c:v>
                </c:pt>
                <c:pt idx="1">
                  <c:v>19.099080837926543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13.429981125919143</c:v>
                </c:pt>
                <c:pt idx="1">
                  <c:v>15.760004365824946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8.2214919357019376</c:v>
                </c:pt>
                <c:pt idx="1">
                  <c:v>5.9325324123521668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8.5384034366330219</c:v>
                </c:pt>
                <c:pt idx="1">
                  <c:v>3.6353288791524068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980480"/>
        <c:axId val="108990464"/>
      </c:barChart>
      <c:catAx>
        <c:axId val="108980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990464"/>
        <c:crosses val="autoZero"/>
        <c:auto val="1"/>
        <c:lblAlgn val="ctr"/>
        <c:lblOffset val="100"/>
        <c:noMultiLvlLbl val="0"/>
      </c:catAx>
      <c:valAx>
        <c:axId val="108990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80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50.15</c:v>
                </c:pt>
                <c:pt idx="1">
                  <c:v>41.04</c:v>
                </c:pt>
                <c:pt idx="2">
                  <c:v>7.24</c:v>
                </c:pt>
                <c:pt idx="3">
                  <c:v>1.21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53.43</c:v>
                </c:pt>
                <c:pt idx="1">
                  <c:v>36.28</c:v>
                </c:pt>
                <c:pt idx="2">
                  <c:v>8.31</c:v>
                </c:pt>
                <c:pt idx="3">
                  <c:v>1.53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9015808"/>
        <c:axId val="109017344"/>
      </c:barChart>
      <c:catAx>
        <c:axId val="1090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17344"/>
        <c:crosses val="autoZero"/>
        <c:auto val="1"/>
        <c:lblAlgn val="ctr"/>
        <c:lblOffset val="100"/>
        <c:noMultiLvlLbl val="0"/>
      </c:catAx>
      <c:valAx>
        <c:axId val="10901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15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56628</c:v>
                </c:pt>
                <c:pt idx="1">
                  <c:v>63411</c:v>
                </c:pt>
                <c:pt idx="2">
                  <c:v>72401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046784"/>
        <c:axId val="109081344"/>
      </c:barChart>
      <c:catAx>
        <c:axId val="1090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81344"/>
        <c:crosses val="autoZero"/>
        <c:auto val="1"/>
        <c:lblAlgn val="ctr"/>
        <c:lblOffset val="100"/>
        <c:noMultiLvlLbl val="0"/>
      </c:catAx>
      <c:valAx>
        <c:axId val="109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4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426628</c:v>
                </c:pt>
                <c:pt idx="1">
                  <c:v>443110</c:v>
                </c:pt>
                <c:pt idx="2">
                  <c:v>455461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543043</c:v>
                </c:pt>
                <c:pt idx="1">
                  <c:v>555869</c:v>
                </c:pt>
                <c:pt idx="2">
                  <c:v>559246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08224"/>
        <c:axId val="109110016"/>
      </c:barChart>
      <c:catAx>
        <c:axId val="1091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10016"/>
        <c:crosses val="autoZero"/>
        <c:auto val="1"/>
        <c:lblAlgn val="ctr"/>
        <c:lblOffset val="100"/>
        <c:noMultiLvlLbl val="0"/>
      </c:catAx>
      <c:valAx>
        <c:axId val="10911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082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29.2</c:v>
                </c:pt>
                <c:pt idx="1">
                  <c:v>26.5</c:v>
                </c:pt>
                <c:pt idx="2">
                  <c:v>2.1</c:v>
                </c:pt>
                <c:pt idx="3">
                  <c:v>42.199999999999996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20.2</c:v>
                </c:pt>
                <c:pt idx="1">
                  <c:v>54.1</c:v>
                </c:pt>
                <c:pt idx="2">
                  <c:v>25.7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79.165209081678796</c:v>
                </c:pt>
                <c:pt idx="1">
                  <c:v>90.860842178933865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20.834790918321204</c:v>
                </c:pt>
                <c:pt idx="1">
                  <c:v>9.1391578210661386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9284352"/>
        <c:axId val="109294336"/>
      </c:barChart>
      <c:catAx>
        <c:axId val="10928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294336"/>
        <c:crosses val="autoZero"/>
        <c:auto val="1"/>
        <c:lblAlgn val="ctr"/>
        <c:lblOffset val="100"/>
        <c:noMultiLvlLbl val="0"/>
      </c:catAx>
      <c:valAx>
        <c:axId val="109294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2843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10.5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11488"/>
        <c:axId val="109313024"/>
      </c:barChart>
      <c:catAx>
        <c:axId val="1093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13024"/>
        <c:crosses val="autoZero"/>
        <c:auto val="1"/>
        <c:lblAlgn val="ctr"/>
        <c:lblOffset val="100"/>
        <c:noMultiLvlLbl val="0"/>
      </c:catAx>
      <c:valAx>
        <c:axId val="10931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114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13.4</c:v>
                </c:pt>
                <c:pt idx="1">
                  <c:v>13.7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419904"/>
        <c:axId val="109429888"/>
      </c:barChart>
      <c:catAx>
        <c:axId val="10941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29888"/>
        <c:crosses val="autoZero"/>
        <c:auto val="1"/>
        <c:lblAlgn val="ctr"/>
        <c:lblOffset val="100"/>
        <c:noMultiLvlLbl val="0"/>
      </c:catAx>
      <c:valAx>
        <c:axId val="10942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1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3.84</c:v>
                </c:pt>
                <c:pt idx="1">
                  <c:v>4.1500000000000004</c:v>
                </c:pt>
                <c:pt idx="2">
                  <c:v>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5.67</c:v>
                </c:pt>
                <c:pt idx="1">
                  <c:v>5.86</c:v>
                </c:pt>
                <c:pt idx="2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652992"/>
        <c:axId val="109658880"/>
      </c:barChart>
      <c:catAx>
        <c:axId val="1096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658880"/>
        <c:crosses val="autoZero"/>
        <c:auto val="1"/>
        <c:lblAlgn val="ctr"/>
        <c:lblOffset val="100"/>
        <c:noMultiLvlLbl val="0"/>
      </c:catAx>
      <c:valAx>
        <c:axId val="1096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6529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1075209</c:v>
                </c:pt>
                <c:pt idx="1">
                  <c:v>1288938</c:v>
                </c:pt>
                <c:pt idx="2">
                  <c:v>1545244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145110</c:v>
                </c:pt>
                <c:pt idx="1">
                  <c:v>266109</c:v>
                </c:pt>
                <c:pt idx="2">
                  <c:v>456253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90240"/>
        <c:axId val="109790336"/>
      </c:barChart>
      <c:catAx>
        <c:axId val="10969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90336"/>
        <c:crosses val="autoZero"/>
        <c:auto val="1"/>
        <c:lblAlgn val="ctr"/>
        <c:lblOffset val="100"/>
        <c:noMultiLvlLbl val="0"/>
      </c:catAx>
      <c:valAx>
        <c:axId val="109790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69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4018299</c:v>
                </c:pt>
                <c:pt idx="1">
                  <c:v>4551166</c:v>
                </c:pt>
                <c:pt idx="2">
                  <c:v>5805919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489810</c:v>
                </c:pt>
                <c:pt idx="1">
                  <c:v>802992</c:v>
                </c:pt>
                <c:pt idx="2">
                  <c:v>1316403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46528"/>
        <c:axId val="109848064"/>
      </c:barChart>
      <c:catAx>
        <c:axId val="10984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48064"/>
        <c:crosses val="autoZero"/>
        <c:auto val="1"/>
        <c:lblAlgn val="ctr"/>
        <c:lblOffset val="100"/>
        <c:noMultiLvlLbl val="0"/>
      </c:catAx>
      <c:valAx>
        <c:axId val="109848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84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3.7</c:v>
                </c:pt>
                <c:pt idx="1">
                  <c:v>3.5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896064"/>
        <c:axId val="109897600"/>
      </c:barChart>
      <c:catAx>
        <c:axId val="10989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97600"/>
        <c:crosses val="autoZero"/>
        <c:auto val="1"/>
        <c:lblAlgn val="ctr"/>
        <c:lblOffset val="100"/>
        <c:noMultiLvlLbl val="0"/>
      </c:catAx>
      <c:valAx>
        <c:axId val="109897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89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25.1</c:v>
                </c:pt>
                <c:pt idx="1">
                  <c:v>26.4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129920"/>
        <c:axId val="110131456"/>
      </c:barChart>
      <c:catAx>
        <c:axId val="1101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131456"/>
        <c:crosses val="autoZero"/>
        <c:auto val="1"/>
        <c:lblAlgn val="ctr"/>
        <c:lblOffset val="100"/>
        <c:noMultiLvlLbl val="0"/>
      </c:catAx>
      <c:valAx>
        <c:axId val="11013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129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834945.11</c:v>
                </c:pt>
                <c:pt idx="1">
                  <c:v>1225818.79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03648"/>
        <c:axId val="110205184"/>
      </c:barChart>
      <c:catAx>
        <c:axId val="11020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5184"/>
        <c:crosses val="autoZero"/>
        <c:auto val="1"/>
        <c:lblAlgn val="ctr"/>
        <c:lblOffset val="100"/>
        <c:noMultiLvlLbl val="0"/>
      </c:catAx>
      <c:valAx>
        <c:axId val="11020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99</c:v>
                </c:pt>
                <c:pt idx="1">
                  <c:v>99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83</c:v>
                </c:pt>
                <c:pt idx="1">
                  <c:v>82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27296"/>
        <c:axId val="110328832"/>
      </c:barChart>
      <c:catAx>
        <c:axId val="1103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8832"/>
        <c:crosses val="autoZero"/>
        <c:auto val="1"/>
        <c:lblAlgn val="ctr"/>
        <c:lblOffset val="100"/>
        <c:noMultiLvlLbl val="0"/>
      </c:catAx>
      <c:valAx>
        <c:axId val="11032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7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</c:v>
                </c:pt>
                <c:pt idx="1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833792"/>
        <c:axId val="106835328"/>
      </c:barChart>
      <c:catAx>
        <c:axId val="10683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835328"/>
        <c:crosses val="autoZero"/>
        <c:auto val="1"/>
        <c:lblAlgn val="ctr"/>
        <c:lblOffset val="100"/>
        <c:noMultiLvlLbl val="0"/>
      </c:catAx>
      <c:valAx>
        <c:axId val="10683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33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40049</c:v>
                </c:pt>
                <c:pt idx="1">
                  <c:v>51400</c:v>
                </c:pt>
                <c:pt idx="2">
                  <c:v>58689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45852</c:v>
                </c:pt>
                <c:pt idx="1">
                  <c:v>56806</c:v>
                </c:pt>
                <c:pt idx="2">
                  <c:v>64457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76896"/>
        <c:axId val="111778432"/>
      </c:barChart>
      <c:catAx>
        <c:axId val="1117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78432"/>
        <c:crosses val="autoZero"/>
        <c:auto val="1"/>
        <c:lblAlgn val="ctr"/>
        <c:lblOffset val="100"/>
        <c:noMultiLvlLbl val="0"/>
      </c:catAx>
      <c:valAx>
        <c:axId val="1117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76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10959</c:v>
                </c:pt>
                <c:pt idx="1">
                  <c:v>15695</c:v>
                </c:pt>
                <c:pt idx="2">
                  <c:v>15769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3491</c:v>
                </c:pt>
                <c:pt idx="1">
                  <c:v>3863</c:v>
                </c:pt>
                <c:pt idx="2">
                  <c:v>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18240"/>
        <c:axId val="111819776"/>
      </c:barChart>
      <c:catAx>
        <c:axId val="11181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19776"/>
        <c:crosses val="autoZero"/>
        <c:auto val="1"/>
        <c:lblAlgn val="ctr"/>
        <c:lblOffset val="100"/>
        <c:noMultiLvlLbl val="0"/>
      </c:catAx>
      <c:valAx>
        <c:axId val="11181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1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178851</c:v>
                </c:pt>
                <c:pt idx="1">
                  <c:v>160875</c:v>
                </c:pt>
                <c:pt idx="2">
                  <c:v>147291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142672</c:v>
                </c:pt>
                <c:pt idx="1">
                  <c:v>128680</c:v>
                </c:pt>
                <c:pt idx="2">
                  <c:v>117015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59584"/>
        <c:axId val="111861120"/>
      </c:barChart>
      <c:catAx>
        <c:axId val="1118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1120"/>
        <c:crosses val="autoZero"/>
        <c:auto val="1"/>
        <c:lblAlgn val="ctr"/>
        <c:lblOffset val="100"/>
        <c:noMultiLvlLbl val="0"/>
      </c:catAx>
      <c:valAx>
        <c:axId val="1118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59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20.2</c:v>
                </c:pt>
                <c:pt idx="1">
                  <c:v>54.1</c:v>
                </c:pt>
                <c:pt idx="2">
                  <c:v>25.7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</c:v>
                </c:pt>
                <c:pt idx="1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998656"/>
        <c:axId val="113008640"/>
      </c:barChart>
      <c:catAx>
        <c:axId val="11299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008640"/>
        <c:crosses val="autoZero"/>
        <c:auto val="1"/>
        <c:lblAlgn val="ctr"/>
        <c:lblOffset val="100"/>
        <c:noMultiLvlLbl val="0"/>
      </c:catAx>
      <c:valAx>
        <c:axId val="11300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998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254</c:v>
                </c:pt>
                <c:pt idx="1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26</c:v>
                </c:pt>
                <c:pt idx="1">
                  <c:v>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265280"/>
        <c:axId val="113279360"/>
      </c:barChart>
      <c:catAx>
        <c:axId val="1132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79360"/>
        <c:crosses val="autoZero"/>
        <c:auto val="1"/>
        <c:lblAlgn val="ctr"/>
        <c:lblOffset val="100"/>
        <c:noMultiLvlLbl val="0"/>
      </c:catAx>
      <c:valAx>
        <c:axId val="1132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265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15934</c:v>
                </c:pt>
                <c:pt idx="1">
                  <c:v>34313</c:v>
                </c:pt>
                <c:pt idx="2">
                  <c:v>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11459</c:v>
                </c:pt>
                <c:pt idx="1">
                  <c:v>32590</c:v>
                </c:pt>
                <c:pt idx="2">
                  <c:v>10193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43520"/>
        <c:axId val="113645056"/>
      </c:barChart>
      <c:catAx>
        <c:axId val="11364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645056"/>
        <c:crosses val="autoZero"/>
        <c:auto val="1"/>
        <c:lblAlgn val="ctr"/>
        <c:lblOffset val="100"/>
        <c:noMultiLvlLbl val="0"/>
      </c:catAx>
      <c:valAx>
        <c:axId val="1136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643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4711</c:v>
                </c:pt>
                <c:pt idx="1">
                  <c:v>9214</c:v>
                </c:pt>
                <c:pt idx="2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3002</c:v>
                </c:pt>
                <c:pt idx="1">
                  <c:v>8899</c:v>
                </c:pt>
                <c:pt idx="2">
                  <c:v>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36416"/>
        <c:axId val="113837952"/>
      </c:barChart>
      <c:catAx>
        <c:axId val="11383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37952"/>
        <c:crosses val="autoZero"/>
        <c:auto val="1"/>
        <c:lblAlgn val="ctr"/>
        <c:lblOffset val="100"/>
        <c:noMultiLvlLbl val="0"/>
      </c:catAx>
      <c:valAx>
        <c:axId val="1138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83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204500</c:v>
                </c:pt>
                <c:pt idx="1">
                  <c:v>188001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73280"/>
        <c:axId val="113874816"/>
      </c:barChart>
      <c:catAx>
        <c:axId val="11387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74816"/>
        <c:crosses val="autoZero"/>
        <c:auto val="1"/>
        <c:lblAlgn val="ctr"/>
        <c:lblOffset val="100"/>
        <c:noMultiLvlLbl val="0"/>
      </c:catAx>
      <c:valAx>
        <c:axId val="1138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7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121999</c:v>
                </c:pt>
                <c:pt idx="1">
                  <c:v>109357</c:v>
                </c:pt>
                <c:pt idx="2">
                  <c:v>100857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20256"/>
        <c:axId val="113930240"/>
      </c:barChart>
      <c:catAx>
        <c:axId val="1139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30240"/>
        <c:crosses val="autoZero"/>
        <c:auto val="1"/>
        <c:lblAlgn val="ctr"/>
        <c:lblOffset val="100"/>
        <c:noMultiLvlLbl val="0"/>
      </c:catAx>
      <c:valAx>
        <c:axId val="11393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2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28.1</c:v>
                </c:pt>
                <c:pt idx="1">
                  <c:v>27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25.4</c:v>
                </c:pt>
                <c:pt idx="1">
                  <c:v>20.5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46.5</c:v>
                </c:pt>
                <c:pt idx="1">
                  <c:v>52.5</c:v>
                </c:pt>
                <c:pt idx="2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6876288"/>
        <c:axId val="106882176"/>
      </c:barChart>
      <c:catAx>
        <c:axId val="1068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6882176"/>
        <c:crosses val="autoZero"/>
        <c:auto val="1"/>
        <c:lblAlgn val="ctr"/>
        <c:lblOffset val="100"/>
        <c:noMultiLvlLbl val="0"/>
      </c:catAx>
      <c:valAx>
        <c:axId val="1068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68762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2991</c:v>
                </c:pt>
                <c:pt idx="1">
                  <c:v>3824</c:v>
                </c:pt>
                <c:pt idx="2">
                  <c:v>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69792"/>
        <c:axId val="113983872"/>
      </c:barChart>
      <c:catAx>
        <c:axId val="11396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83872"/>
        <c:crosses val="autoZero"/>
        <c:auto val="1"/>
        <c:lblAlgn val="ctr"/>
        <c:lblOffset val="100"/>
        <c:noMultiLvlLbl val="0"/>
      </c:catAx>
      <c:valAx>
        <c:axId val="11398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3526</c:v>
                </c:pt>
                <c:pt idx="1">
                  <c:v>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30848"/>
        <c:axId val="114098176"/>
      </c:barChart>
      <c:catAx>
        <c:axId val="11403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98176"/>
        <c:crosses val="autoZero"/>
        <c:auto val="1"/>
        <c:lblAlgn val="ctr"/>
        <c:lblOffset val="100"/>
        <c:noMultiLvlLbl val="0"/>
      </c:catAx>
      <c:valAx>
        <c:axId val="114098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3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981560</c:v>
                </c:pt>
                <c:pt idx="1">
                  <c:v>947061</c:v>
                </c:pt>
                <c:pt idx="2">
                  <c:v>925508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35424"/>
        <c:axId val="114136960"/>
      </c:barChart>
      <c:catAx>
        <c:axId val="1141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6960"/>
        <c:crosses val="autoZero"/>
        <c:auto val="1"/>
        <c:lblAlgn val="ctr"/>
        <c:lblOffset val="100"/>
        <c:noMultiLvlLbl val="0"/>
      </c:catAx>
      <c:valAx>
        <c:axId val="11413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16.984055373586305</c:v>
                </c:pt>
                <c:pt idx="1">
                  <c:v>59.786292565354429</c:v>
                </c:pt>
                <c:pt idx="2">
                  <c:v>23.229652061059266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2419</c:v>
                </c:pt>
                <c:pt idx="1">
                  <c:v>2329</c:v>
                </c:pt>
                <c:pt idx="2">
                  <c:v>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158</c:v>
                </c:pt>
                <c:pt idx="1">
                  <c:v>185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333568"/>
        <c:axId val="114335104"/>
      </c:barChart>
      <c:catAx>
        <c:axId val="1143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35104"/>
        <c:crosses val="autoZero"/>
        <c:auto val="1"/>
        <c:lblAlgn val="ctr"/>
        <c:lblOffset val="100"/>
        <c:noMultiLvlLbl val="0"/>
      </c:catAx>
      <c:valAx>
        <c:axId val="11433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33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121</c:v>
                </c:pt>
                <c:pt idx="1">
                  <c:v>108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93</c:v>
                </c:pt>
                <c:pt idx="1">
                  <c:v>98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399488"/>
        <c:axId val="114405376"/>
      </c:barChart>
      <c:catAx>
        <c:axId val="1143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05376"/>
        <c:crosses val="autoZero"/>
        <c:auto val="1"/>
        <c:lblAlgn val="ctr"/>
        <c:lblOffset val="100"/>
        <c:noMultiLvlLbl val="0"/>
      </c:catAx>
      <c:valAx>
        <c:axId val="11440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3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97.2</c:v>
                </c:pt>
                <c:pt idx="1">
                  <c:v>99.6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96.1</c:v>
                </c:pt>
                <c:pt idx="1">
                  <c:v>97.8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49024"/>
        <c:axId val="114467200"/>
      </c:barChart>
      <c:catAx>
        <c:axId val="11444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67200"/>
        <c:crosses val="autoZero"/>
        <c:auto val="1"/>
        <c:lblAlgn val="ctr"/>
        <c:lblOffset val="100"/>
        <c:noMultiLvlLbl val="0"/>
      </c:catAx>
      <c:valAx>
        <c:axId val="114467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49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120416</c:v>
                </c:pt>
                <c:pt idx="1">
                  <c:v>108179</c:v>
                </c:pt>
                <c:pt idx="2">
                  <c:v>103982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21216"/>
        <c:axId val="114522752"/>
      </c:barChart>
      <c:catAx>
        <c:axId val="1145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2752"/>
        <c:crosses val="autoZero"/>
        <c:auto val="1"/>
        <c:lblAlgn val="ctr"/>
        <c:lblOffset val="100"/>
        <c:noMultiLvlLbl val="0"/>
      </c:catAx>
      <c:valAx>
        <c:axId val="11452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58080"/>
        <c:axId val="114559616"/>
      </c:barChart>
      <c:catAx>
        <c:axId val="1145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59616"/>
        <c:crosses val="autoZero"/>
        <c:auto val="1"/>
        <c:lblAlgn val="ctr"/>
        <c:lblOffset val="100"/>
        <c:noMultiLvlLbl val="0"/>
      </c:catAx>
      <c:valAx>
        <c:axId val="11455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5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24000"/>
        <c:axId val="114625536"/>
      </c:barChart>
      <c:catAx>
        <c:axId val="1146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25536"/>
        <c:crosses val="autoZero"/>
        <c:auto val="1"/>
        <c:lblAlgn val="ctr"/>
        <c:lblOffset val="100"/>
        <c:noMultiLvlLbl val="0"/>
      </c:catAx>
      <c:valAx>
        <c:axId val="1146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24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254</c:v>
                </c:pt>
                <c:pt idx="1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26</c:v>
                </c:pt>
                <c:pt idx="1">
                  <c:v>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7360256"/>
        <c:axId val="107361792"/>
      </c:barChart>
      <c:catAx>
        <c:axId val="1073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61792"/>
        <c:crosses val="autoZero"/>
        <c:auto val="1"/>
        <c:lblAlgn val="ctr"/>
        <c:lblOffset val="100"/>
        <c:noMultiLvlLbl val="0"/>
      </c:catAx>
      <c:valAx>
        <c:axId val="1073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36025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2.1686545948952474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2.2380878808479077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2.309158890056239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2.5479265805574438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2.4834373648105803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2.6139608182436191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2.7651875656634322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3.0508003213645636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3.2277980347320936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3.5036153513379888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3.4696557691119212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3.5595142451022808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3.8653358877696062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4.2654965700512948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3.6838576107780732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2.1270317038501947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1.6312650639639084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1.126537296829615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765184"/>
        <c:axId val="114787456"/>
      </c:barChart>
      <c:catAx>
        <c:axId val="114765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787456"/>
        <c:crosses val="autoZero"/>
        <c:auto val="1"/>
        <c:lblAlgn val="ctr"/>
        <c:lblOffset val="100"/>
        <c:noMultiLvlLbl val="0"/>
      </c:catAx>
      <c:valAx>
        <c:axId val="114787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765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2.288393795191892</c:v>
                </c:pt>
                <c:pt idx="1">
                  <c:v>2.3781595698658919</c:v>
                </c:pt>
                <c:pt idx="2">
                  <c:v>2.4718806007045302</c:v>
                </c:pt>
                <c:pt idx="3">
                  <c:v>2.7055806192447935</c:v>
                </c:pt>
                <c:pt idx="4">
                  <c:v>2.6332426920462271</c:v>
                </c:pt>
                <c:pt idx="5">
                  <c:v>2.8332303318707126</c:v>
                </c:pt>
                <c:pt idx="6">
                  <c:v>2.9904208639762686</c:v>
                </c:pt>
                <c:pt idx="7">
                  <c:v>3.2656510722452259</c:v>
                </c:pt>
                <c:pt idx="8">
                  <c:v>3.3821148260305294</c:v>
                </c:pt>
                <c:pt idx="9">
                  <c:v>3.575706075026265</c:v>
                </c:pt>
                <c:pt idx="10">
                  <c:v>3.4325134416908725</c:v>
                </c:pt>
                <c:pt idx="11">
                  <c:v>3.4125208577961805</c:v>
                </c:pt>
                <c:pt idx="12">
                  <c:v>3.5977998887584204</c:v>
                </c:pt>
                <c:pt idx="13">
                  <c:v>3.8204993510907856</c:v>
                </c:pt>
                <c:pt idx="14">
                  <c:v>3.1134973116618259</c:v>
                </c:pt>
                <c:pt idx="15">
                  <c:v>1.6354675236388356</c:v>
                </c:pt>
                <c:pt idx="16">
                  <c:v>1.1317903714232742</c:v>
                </c:pt>
                <c:pt idx="17">
                  <c:v>0.69420925777146036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815360"/>
        <c:axId val="114816896"/>
      </c:barChart>
      <c:catAx>
        <c:axId val="114815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816896"/>
        <c:crosses val="autoZero"/>
        <c:auto val="1"/>
        <c:lblAlgn val="ctr"/>
        <c:lblOffset val="100"/>
        <c:noMultiLvlLbl val="0"/>
      </c:catAx>
      <c:valAx>
        <c:axId val="1148168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15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0.26073291705447305</c:v>
                </c:pt>
                <c:pt idx="1">
                  <c:v>0.2643909902951399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1.7199199242992493</c:v>
                </c:pt>
                <c:pt idx="1">
                  <c:v>0.65110227768322715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9.8935264144672548</c:v>
                </c:pt>
                <c:pt idx="1">
                  <c:v>4.7532375231094317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22.352890536629978</c:v>
                </c:pt>
                <c:pt idx="1">
                  <c:v>19.469632113997232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47.772268319927406</c:v>
                </c:pt>
                <c:pt idx="1">
                  <c:v>58.685768995255508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5.3541628003632624</c:v>
                </c:pt>
                <c:pt idx="1">
                  <c:v>5.2375260462937536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12.64649908725838</c:v>
                </c:pt>
                <c:pt idx="1">
                  <c:v>10.938342053365718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981120"/>
        <c:axId val="115003392"/>
      </c:barChart>
      <c:catAx>
        <c:axId val="11498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03392"/>
        <c:crosses val="autoZero"/>
        <c:auto val="1"/>
        <c:lblAlgn val="ctr"/>
        <c:lblOffset val="100"/>
        <c:noMultiLvlLbl val="0"/>
      </c:catAx>
      <c:valAx>
        <c:axId val="11500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81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31.105472286454798</c:v>
                </c:pt>
                <c:pt idx="1">
                  <c:v>26.430728973170297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28.49052223497857</c:v>
                </c:pt>
                <c:pt idx="1">
                  <c:v>34.385659890836848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40.116811169388896</c:v>
                </c:pt>
                <c:pt idx="1">
                  <c:v>38.864961622557445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0.28719430917772809</c:v>
                </c:pt>
                <c:pt idx="1">
                  <c:v>0.31864951343540887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063424"/>
        <c:axId val="115151232"/>
      </c:barChart>
      <c:catAx>
        <c:axId val="11506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151232"/>
        <c:crosses val="autoZero"/>
        <c:auto val="1"/>
        <c:lblAlgn val="ctr"/>
        <c:lblOffset val="100"/>
        <c:noMultiLvlLbl val="0"/>
      </c:catAx>
      <c:valAx>
        <c:axId val="11515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63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168</c:v>
                </c:pt>
                <c:pt idx="1">
                  <c:v>192</c:v>
                </c:pt>
                <c:pt idx="2">
                  <c:v>1192</c:v>
                </c:pt>
                <c:pt idx="3">
                  <c:v>1841</c:v>
                </c:pt>
                <c:pt idx="4">
                  <c:v>2423</c:v>
                </c:pt>
                <c:pt idx="5">
                  <c:v>10957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196</c:v>
                </c:pt>
                <c:pt idx="1">
                  <c:v>181</c:v>
                </c:pt>
                <c:pt idx="2">
                  <c:v>1192</c:v>
                </c:pt>
                <c:pt idx="3">
                  <c:v>1449</c:v>
                </c:pt>
                <c:pt idx="4">
                  <c:v>1340</c:v>
                </c:pt>
                <c:pt idx="5">
                  <c:v>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190784"/>
        <c:axId val="115192576"/>
      </c:barChart>
      <c:catAx>
        <c:axId val="115190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2576"/>
        <c:crosses val="autoZero"/>
        <c:auto val="1"/>
        <c:lblAlgn val="ctr"/>
        <c:lblOffset val="100"/>
        <c:noMultiLvlLbl val="0"/>
      </c:catAx>
      <c:valAx>
        <c:axId val="115192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1.1200000000000001</c:v>
                </c:pt>
                <c:pt idx="1">
                  <c:v>0.43</c:v>
                </c:pt>
                <c:pt idx="3">
                  <c:v>0.5</c:v>
                </c:pt>
                <c:pt idx="4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229440"/>
        <c:axId val="115230976"/>
      </c:barChart>
      <c:catAx>
        <c:axId val="11522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30976"/>
        <c:crosses val="autoZero"/>
        <c:auto val="1"/>
        <c:lblAlgn val="ctr"/>
        <c:lblOffset val="100"/>
        <c:noMultiLvlLbl val="0"/>
      </c:catAx>
      <c:valAx>
        <c:axId val="1152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2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23.709369024856596</c:v>
                </c:pt>
                <c:pt idx="1">
                  <c:v>63.14220706809396</c:v>
                </c:pt>
                <c:pt idx="2">
                  <c:v>17.095607399114318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76.290630975143401</c:v>
                </c:pt>
                <c:pt idx="1">
                  <c:v>36.857792931906047</c:v>
                </c:pt>
                <c:pt idx="2">
                  <c:v>82.904392600885686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348224"/>
        <c:axId val="115349760"/>
      </c:barChart>
      <c:catAx>
        <c:axId val="1153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49760"/>
        <c:crosses val="autoZero"/>
        <c:auto val="1"/>
        <c:lblAlgn val="ctr"/>
        <c:lblOffset val="100"/>
        <c:noMultiLvlLbl val="0"/>
      </c:catAx>
      <c:valAx>
        <c:axId val="115349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48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11.5</c:v>
                </c:pt>
                <c:pt idx="1">
                  <c:v>10.8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16064"/>
        <c:axId val="115426048"/>
      </c:barChart>
      <c:catAx>
        <c:axId val="1154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26048"/>
        <c:crosses val="autoZero"/>
        <c:auto val="1"/>
        <c:lblAlgn val="ctr"/>
        <c:lblOffset val="100"/>
        <c:noMultiLvlLbl val="0"/>
      </c:catAx>
      <c:valAx>
        <c:axId val="11542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1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13547</c:v>
                </c:pt>
                <c:pt idx="1">
                  <c:v>13478</c:v>
                </c:pt>
                <c:pt idx="2">
                  <c:v>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14296</c:v>
                </c:pt>
                <c:pt idx="1">
                  <c:v>14162</c:v>
                </c:pt>
                <c:pt idx="2">
                  <c:v>14527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77504"/>
        <c:axId val="115491584"/>
      </c:barChart>
      <c:catAx>
        <c:axId val="1154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91584"/>
        <c:crosses val="autoZero"/>
        <c:auto val="1"/>
        <c:lblAlgn val="ctr"/>
        <c:lblOffset val="100"/>
        <c:noMultiLvlLbl val="0"/>
      </c:catAx>
      <c:valAx>
        <c:axId val="11549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47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29004</c:v>
                </c:pt>
                <c:pt idx="1">
                  <c:v>34783</c:v>
                </c:pt>
                <c:pt idx="2">
                  <c:v>27314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31926</c:v>
                </c:pt>
                <c:pt idx="1">
                  <c:v>36796</c:v>
                </c:pt>
                <c:pt idx="2">
                  <c:v>28675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31136"/>
        <c:axId val="115868800"/>
      </c:barChart>
      <c:catAx>
        <c:axId val="1155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868800"/>
        <c:crosses val="autoZero"/>
        <c:auto val="1"/>
        <c:lblAlgn val="ctr"/>
        <c:lblOffset val="100"/>
        <c:noMultiLvlLbl val="0"/>
      </c:catAx>
      <c:valAx>
        <c:axId val="11586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531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15934</c:v>
                </c:pt>
                <c:pt idx="1">
                  <c:v>34313</c:v>
                </c:pt>
                <c:pt idx="2">
                  <c:v>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11459</c:v>
                </c:pt>
                <c:pt idx="1">
                  <c:v>32590</c:v>
                </c:pt>
                <c:pt idx="2">
                  <c:v>10193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385984"/>
        <c:axId val="107387520"/>
      </c:barChart>
      <c:catAx>
        <c:axId val="1073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87520"/>
        <c:crosses val="autoZero"/>
        <c:auto val="1"/>
        <c:lblAlgn val="ctr"/>
        <c:lblOffset val="100"/>
        <c:noMultiLvlLbl val="0"/>
      </c:catAx>
      <c:valAx>
        <c:axId val="10738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8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26.528809562867632</c:v>
                </c:pt>
                <c:pt idx="1">
                  <c:v>27.925843344845596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27.329200384331809</c:v>
                </c:pt>
                <c:pt idx="1">
                  <c:v>27.647210159898339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15.952113554546454</c:v>
                </c:pt>
                <c:pt idx="1">
                  <c:v>19.099080837926543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13.429981125919143</c:v>
                </c:pt>
                <c:pt idx="1">
                  <c:v>15.760004365824946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8.2214919357019376</c:v>
                </c:pt>
                <c:pt idx="1">
                  <c:v>5.9325324123521668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8.5384034366330219</c:v>
                </c:pt>
                <c:pt idx="1">
                  <c:v>3.6353288791524068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998720"/>
        <c:axId val="116000256"/>
      </c:barChart>
      <c:catAx>
        <c:axId val="115998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00256"/>
        <c:crosses val="autoZero"/>
        <c:auto val="1"/>
        <c:lblAlgn val="ctr"/>
        <c:lblOffset val="100"/>
        <c:noMultiLvlLbl val="0"/>
      </c:catAx>
      <c:valAx>
        <c:axId val="116000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987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50.15</c:v>
                </c:pt>
                <c:pt idx="1">
                  <c:v>41.04</c:v>
                </c:pt>
                <c:pt idx="2">
                  <c:v>7.24</c:v>
                </c:pt>
                <c:pt idx="3">
                  <c:v>1.21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53.43</c:v>
                </c:pt>
                <c:pt idx="1">
                  <c:v>36.28</c:v>
                </c:pt>
                <c:pt idx="2">
                  <c:v>8.31</c:v>
                </c:pt>
                <c:pt idx="3">
                  <c:v>1.53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046080"/>
        <c:axId val="116060160"/>
      </c:barChart>
      <c:catAx>
        <c:axId val="116046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60160"/>
        <c:crosses val="autoZero"/>
        <c:auto val="1"/>
        <c:lblAlgn val="ctr"/>
        <c:lblOffset val="100"/>
        <c:noMultiLvlLbl val="0"/>
      </c:catAx>
      <c:valAx>
        <c:axId val="116060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460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56628</c:v>
                </c:pt>
                <c:pt idx="1">
                  <c:v>63411</c:v>
                </c:pt>
                <c:pt idx="2">
                  <c:v>72401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10080"/>
        <c:axId val="116111616"/>
      </c:barChart>
      <c:catAx>
        <c:axId val="1161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11616"/>
        <c:crosses val="autoZero"/>
        <c:auto val="1"/>
        <c:lblAlgn val="ctr"/>
        <c:lblOffset val="100"/>
        <c:noMultiLvlLbl val="0"/>
      </c:catAx>
      <c:valAx>
        <c:axId val="11611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1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426628</c:v>
                </c:pt>
                <c:pt idx="1">
                  <c:v>443110</c:v>
                </c:pt>
                <c:pt idx="2">
                  <c:v>455461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543043</c:v>
                </c:pt>
                <c:pt idx="1">
                  <c:v>555869</c:v>
                </c:pt>
                <c:pt idx="2">
                  <c:v>559246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20672"/>
        <c:axId val="116222208"/>
      </c:barChart>
      <c:catAx>
        <c:axId val="11622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22208"/>
        <c:crosses val="autoZero"/>
        <c:auto val="1"/>
        <c:lblAlgn val="ctr"/>
        <c:lblOffset val="100"/>
        <c:noMultiLvlLbl val="0"/>
      </c:catAx>
      <c:valAx>
        <c:axId val="11622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2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29.2</c:v>
                </c:pt>
                <c:pt idx="1">
                  <c:v>26.5</c:v>
                </c:pt>
                <c:pt idx="2">
                  <c:v>2.1</c:v>
                </c:pt>
                <c:pt idx="3">
                  <c:v>42.199999999999996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79.165209081678796</c:v>
                </c:pt>
                <c:pt idx="1">
                  <c:v>90.860842178933865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20.834790918321204</c:v>
                </c:pt>
                <c:pt idx="1">
                  <c:v>9.1391578210661386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362624"/>
        <c:axId val="116364416"/>
      </c:barChart>
      <c:catAx>
        <c:axId val="11636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364416"/>
        <c:crosses val="autoZero"/>
        <c:auto val="1"/>
        <c:lblAlgn val="ctr"/>
        <c:lblOffset val="100"/>
        <c:noMultiLvlLbl val="0"/>
      </c:catAx>
      <c:valAx>
        <c:axId val="1163644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362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3870</c:v>
                </c:pt>
                <c:pt idx="1">
                  <c:v>4097</c:v>
                </c:pt>
                <c:pt idx="2">
                  <c:v>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02048"/>
        <c:axId val="116403584"/>
      </c:barChart>
      <c:catAx>
        <c:axId val="1164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3584"/>
        <c:crosses val="autoZero"/>
        <c:auto val="1"/>
        <c:lblAlgn val="ctr"/>
        <c:lblOffset val="100"/>
        <c:noMultiLvlLbl val="0"/>
      </c:catAx>
      <c:valAx>
        <c:axId val="11640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9.8000000000000007</c:v>
                </c:pt>
                <c:pt idx="1">
                  <c:v>10.5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39392"/>
        <c:axId val="116540928"/>
      </c:barChart>
      <c:catAx>
        <c:axId val="1165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40928"/>
        <c:crosses val="autoZero"/>
        <c:auto val="1"/>
        <c:lblAlgn val="ctr"/>
        <c:lblOffset val="100"/>
        <c:noMultiLvlLbl val="0"/>
      </c:catAx>
      <c:valAx>
        <c:axId val="1165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13.4</c:v>
                </c:pt>
                <c:pt idx="1">
                  <c:v>13.7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74080"/>
        <c:axId val="116575616"/>
      </c:barChart>
      <c:catAx>
        <c:axId val="1165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75616"/>
        <c:crosses val="autoZero"/>
        <c:auto val="1"/>
        <c:lblAlgn val="ctr"/>
        <c:lblOffset val="100"/>
        <c:noMultiLvlLbl val="0"/>
      </c:catAx>
      <c:valAx>
        <c:axId val="1165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7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3.84</c:v>
                </c:pt>
                <c:pt idx="1">
                  <c:v>4.1500000000000004</c:v>
                </c:pt>
                <c:pt idx="2">
                  <c:v>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5.67</c:v>
                </c:pt>
                <c:pt idx="1">
                  <c:v>5.86</c:v>
                </c:pt>
                <c:pt idx="2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16787072"/>
        <c:axId val="116788608"/>
      </c:barChart>
      <c:catAx>
        <c:axId val="11678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788608"/>
        <c:crosses val="autoZero"/>
        <c:auto val="1"/>
        <c:lblAlgn val="ctr"/>
        <c:lblOffset val="100"/>
        <c:noMultiLvlLbl val="0"/>
      </c:catAx>
      <c:valAx>
        <c:axId val="11678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78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4711</c:v>
                </c:pt>
                <c:pt idx="1">
                  <c:v>9214</c:v>
                </c:pt>
                <c:pt idx="2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3002</c:v>
                </c:pt>
                <c:pt idx="1">
                  <c:v>8899</c:v>
                </c:pt>
                <c:pt idx="2">
                  <c:v>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558016"/>
        <c:axId val="107559552"/>
      </c:barChart>
      <c:catAx>
        <c:axId val="1075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559552"/>
        <c:crosses val="autoZero"/>
        <c:auto val="1"/>
        <c:lblAlgn val="ctr"/>
        <c:lblOffset val="100"/>
        <c:noMultiLvlLbl val="0"/>
      </c:catAx>
      <c:valAx>
        <c:axId val="1075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55801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3.4</c:v>
                </c:pt>
                <c:pt idx="2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15616"/>
        <c:axId val="117217152"/>
      </c:barChart>
      <c:catAx>
        <c:axId val="1172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17152"/>
        <c:crosses val="autoZero"/>
        <c:auto val="1"/>
        <c:lblAlgn val="ctr"/>
        <c:lblOffset val="100"/>
        <c:noMultiLvlLbl val="0"/>
      </c:catAx>
      <c:valAx>
        <c:axId val="11721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1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28.1</c:v>
                </c:pt>
                <c:pt idx="1">
                  <c:v>27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25.4</c:v>
                </c:pt>
                <c:pt idx="1">
                  <c:v>20.5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46.5</c:v>
                </c:pt>
                <c:pt idx="1">
                  <c:v>52.5</c:v>
                </c:pt>
                <c:pt idx="2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030912"/>
        <c:axId val="119032448"/>
      </c:barChart>
      <c:catAx>
        <c:axId val="1190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32448"/>
        <c:crosses val="autoZero"/>
        <c:auto val="1"/>
        <c:lblAlgn val="ctr"/>
        <c:lblOffset val="100"/>
        <c:noMultiLvlLbl val="0"/>
      </c:catAx>
      <c:valAx>
        <c:axId val="11903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030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1075209</c:v>
                </c:pt>
                <c:pt idx="1">
                  <c:v>1288938</c:v>
                </c:pt>
                <c:pt idx="2">
                  <c:v>1545244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145110</c:v>
                </c:pt>
                <c:pt idx="1">
                  <c:v>266109</c:v>
                </c:pt>
                <c:pt idx="2">
                  <c:v>456253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45984"/>
        <c:axId val="119147520"/>
      </c:barChart>
      <c:catAx>
        <c:axId val="11914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47520"/>
        <c:crosses val="autoZero"/>
        <c:auto val="1"/>
        <c:lblAlgn val="ctr"/>
        <c:lblOffset val="100"/>
        <c:noMultiLvlLbl val="0"/>
      </c:catAx>
      <c:valAx>
        <c:axId val="119147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14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4018299</c:v>
                </c:pt>
                <c:pt idx="1">
                  <c:v>4551166</c:v>
                </c:pt>
                <c:pt idx="2">
                  <c:v>5805919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489810</c:v>
                </c:pt>
                <c:pt idx="1">
                  <c:v>802992</c:v>
                </c:pt>
                <c:pt idx="2">
                  <c:v>1316403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11904"/>
        <c:axId val="119213440"/>
      </c:barChart>
      <c:catAx>
        <c:axId val="11921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3440"/>
        <c:crosses val="autoZero"/>
        <c:auto val="1"/>
        <c:lblAlgn val="ctr"/>
        <c:lblOffset val="100"/>
        <c:noMultiLvlLbl val="0"/>
      </c:catAx>
      <c:valAx>
        <c:axId val="11921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21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3.7</c:v>
                </c:pt>
                <c:pt idx="1">
                  <c:v>3.5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269632"/>
        <c:axId val="119341056"/>
      </c:barChart>
      <c:catAx>
        <c:axId val="1192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41056"/>
        <c:crosses val="autoZero"/>
        <c:auto val="1"/>
        <c:lblAlgn val="ctr"/>
        <c:lblOffset val="100"/>
        <c:noMultiLvlLbl val="0"/>
      </c:catAx>
      <c:valAx>
        <c:axId val="11934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26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25.1</c:v>
                </c:pt>
                <c:pt idx="1">
                  <c:v>26.4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33.9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376512"/>
        <c:axId val="119476608"/>
      </c:barChart>
      <c:catAx>
        <c:axId val="11937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76608"/>
        <c:crosses val="autoZero"/>
        <c:auto val="1"/>
        <c:lblAlgn val="ctr"/>
        <c:lblOffset val="100"/>
        <c:noMultiLvlLbl val="0"/>
      </c:catAx>
      <c:valAx>
        <c:axId val="11947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76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21667.18</c:v>
                </c:pt>
                <c:pt idx="1">
                  <c:v>33416.055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28064"/>
        <c:axId val="119689600"/>
      </c:barChart>
      <c:catAx>
        <c:axId val="11952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89600"/>
        <c:crosses val="autoZero"/>
        <c:auto val="1"/>
        <c:lblAlgn val="ctr"/>
        <c:lblOffset val="100"/>
        <c:noMultiLvlLbl val="0"/>
      </c:catAx>
      <c:valAx>
        <c:axId val="119689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834945.11</c:v>
                </c:pt>
                <c:pt idx="1">
                  <c:v>1225818.79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03808"/>
        <c:axId val="119705600"/>
      </c:barChart>
      <c:catAx>
        <c:axId val="11970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05600"/>
        <c:crosses val="autoZero"/>
        <c:auto val="1"/>
        <c:lblAlgn val="ctr"/>
        <c:lblOffset val="100"/>
        <c:noMultiLvlLbl val="0"/>
      </c:catAx>
      <c:valAx>
        <c:axId val="1197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0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99</c:v>
                </c:pt>
                <c:pt idx="1">
                  <c:v>99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83</c:v>
                </c:pt>
                <c:pt idx="1">
                  <c:v>82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32032"/>
        <c:axId val="121950208"/>
      </c:barChart>
      <c:catAx>
        <c:axId val="1219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50208"/>
        <c:crosses val="autoZero"/>
        <c:auto val="1"/>
        <c:lblAlgn val="ctr"/>
        <c:lblOffset val="100"/>
        <c:noMultiLvlLbl val="0"/>
      </c:catAx>
      <c:valAx>
        <c:axId val="1219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932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1638725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1597475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3045520</v>
      </c>
      <c r="C4" s="35">
        <v>1502235</v>
      </c>
      <c r="D4" s="63">
        <v>1543285</v>
      </c>
      <c r="E4" s="211"/>
    </row>
    <row r="5" spans="1:5" ht="30" x14ac:dyDescent="0.25">
      <c r="A5" s="201" t="s">
        <v>716</v>
      </c>
      <c r="B5" s="72">
        <v>3128022</v>
      </c>
      <c r="C5" s="61">
        <v>1542026</v>
      </c>
      <c r="D5" s="111">
        <v>1585996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436987</v>
      </c>
      <c r="C4" s="71">
        <v>667286</v>
      </c>
    </row>
    <row r="5" spans="1:6" x14ac:dyDescent="0.25">
      <c r="A5" s="286" t="s">
        <v>719</v>
      </c>
      <c r="B5" s="214">
        <v>164276</v>
      </c>
      <c r="C5" s="214">
        <v>194603</v>
      </c>
    </row>
    <row r="6" spans="1:6" x14ac:dyDescent="0.25">
      <c r="A6" s="286" t="s">
        <v>720</v>
      </c>
      <c r="B6" s="214">
        <v>249798</v>
      </c>
      <c r="C6" s="214">
        <v>265280</v>
      </c>
    </row>
    <row r="7" spans="1:6" x14ac:dyDescent="0.25">
      <c r="A7" s="286" t="s">
        <v>721</v>
      </c>
      <c r="B7" s="214">
        <v>453915</v>
      </c>
      <c r="C7" s="214">
        <v>355355</v>
      </c>
    </row>
    <row r="8" spans="1:6" x14ac:dyDescent="0.25">
      <c r="A8" s="286" t="s">
        <v>722</v>
      </c>
      <c r="B8" s="214">
        <v>3622</v>
      </c>
      <c r="C8" s="214">
        <v>13313</v>
      </c>
    </row>
    <row r="9" spans="1:6" x14ac:dyDescent="0.25">
      <c r="A9" s="286" t="s">
        <v>723</v>
      </c>
      <c r="B9" s="214">
        <v>144598</v>
      </c>
      <c r="C9" s="214">
        <v>132894</v>
      </c>
    </row>
    <row r="10" spans="1:6" ht="30" x14ac:dyDescent="0.25">
      <c r="A10" s="293" t="s">
        <v>724</v>
      </c>
      <c r="B10" s="214">
        <v>293770</v>
      </c>
      <c r="C10" s="214">
        <v>38803</v>
      </c>
    </row>
    <row r="11" spans="1:6" x14ac:dyDescent="0.25">
      <c r="A11" s="286" t="s">
        <v>887</v>
      </c>
      <c r="B11" s="214">
        <v>74914</v>
      </c>
      <c r="C11" s="214">
        <v>106199</v>
      </c>
    </row>
    <row r="12" spans="1:6" x14ac:dyDescent="0.25">
      <c r="A12" s="294" t="s">
        <v>16</v>
      </c>
      <c r="B12" s="1">
        <f>SUM(B4:B11)</f>
        <v>1821880</v>
      </c>
      <c r="C12" s="1">
        <f>SUM(C4:C11)</f>
        <v>1773733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462314</v>
      </c>
      <c r="C19" s="71">
        <v>577032</v>
      </c>
    </row>
    <row r="20" spans="1:3" x14ac:dyDescent="0.25">
      <c r="A20" s="286" t="s">
        <v>719</v>
      </c>
      <c r="B20" s="214">
        <v>108339</v>
      </c>
      <c r="C20" s="214">
        <v>129826</v>
      </c>
    </row>
    <row r="21" spans="1:3" x14ac:dyDescent="0.25">
      <c r="A21" s="286" t="s">
        <v>720</v>
      </c>
      <c r="B21" s="214">
        <v>216383</v>
      </c>
      <c r="C21" s="214">
        <v>229828</v>
      </c>
    </row>
    <row r="22" spans="1:3" x14ac:dyDescent="0.25">
      <c r="A22" s="286" t="s">
        <v>721</v>
      </c>
      <c r="B22" s="214">
        <v>443238</v>
      </c>
      <c r="C22" s="214">
        <v>368935</v>
      </c>
    </row>
    <row r="23" spans="1:3" x14ac:dyDescent="0.25">
      <c r="A23" s="286" t="s">
        <v>722</v>
      </c>
      <c r="B23" s="214">
        <v>2944</v>
      </c>
      <c r="C23" s="214">
        <v>8335</v>
      </c>
    </row>
    <row r="24" spans="1:3" x14ac:dyDescent="0.25">
      <c r="A24" s="286" t="s">
        <v>723</v>
      </c>
      <c r="B24" s="214">
        <v>111705</v>
      </c>
      <c r="C24" s="214">
        <v>95792</v>
      </c>
    </row>
    <row r="25" spans="1:3" ht="30" x14ac:dyDescent="0.25">
      <c r="A25" s="293" t="s">
        <v>724</v>
      </c>
      <c r="B25" s="214">
        <v>223209</v>
      </c>
      <c r="C25" s="214">
        <v>45848</v>
      </c>
    </row>
    <row r="26" spans="1:3" x14ac:dyDescent="0.25">
      <c r="A26" s="286" t="s">
        <v>887</v>
      </c>
      <c r="B26" s="214">
        <v>65410</v>
      </c>
      <c r="C26" s="214">
        <v>136230</v>
      </c>
    </row>
    <row r="27" spans="1:3" x14ac:dyDescent="0.25">
      <c r="A27" s="294" t="s">
        <v>16</v>
      </c>
      <c r="B27" s="1">
        <f>SUM(B19:B26)</f>
        <v>1633542</v>
      </c>
      <c r="C27" s="1">
        <f>SUM(C19:C26)</f>
        <v>1591826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74.02</v>
      </c>
      <c r="C4" s="1018">
        <v>71.2</v>
      </c>
      <c r="D4" s="1018">
        <v>76.98</v>
      </c>
      <c r="E4" s="1019">
        <v>64</v>
      </c>
      <c r="F4" s="1019">
        <v>153.80000000000001</v>
      </c>
      <c r="G4" s="1020">
        <v>44.1</v>
      </c>
      <c r="H4" s="1021">
        <v>42.8</v>
      </c>
      <c r="I4" s="1022">
        <v>45.3</v>
      </c>
      <c r="J4" s="1019">
        <v>13.4</v>
      </c>
    </row>
    <row r="5" spans="1:12" x14ac:dyDescent="0.25">
      <c r="A5" s="498">
        <v>2021</v>
      </c>
      <c r="B5" s="757">
        <v>72.349999999999994</v>
      </c>
      <c r="C5" s="758">
        <v>69.760000000000005</v>
      </c>
      <c r="D5" s="758">
        <v>75.16</v>
      </c>
      <c r="E5" s="1023">
        <v>63</v>
      </c>
      <c r="F5" s="1023">
        <v>154.30000000000001</v>
      </c>
      <c r="G5" s="1024">
        <v>44.1</v>
      </c>
      <c r="H5" s="1025">
        <v>42.8</v>
      </c>
      <c r="I5" s="1026">
        <v>45.4</v>
      </c>
      <c r="J5" s="1023">
        <v>13.7</v>
      </c>
    </row>
    <row r="6" spans="1:12" x14ac:dyDescent="0.25">
      <c r="A6" s="499">
        <v>2022</v>
      </c>
      <c r="B6" s="1011">
        <v>75.459999999999994</v>
      </c>
      <c r="C6" s="1012">
        <v>73.010000000000005</v>
      </c>
      <c r="D6" s="1012">
        <v>78.06</v>
      </c>
      <c r="E6" s="1013">
        <v>61</v>
      </c>
      <c r="F6" s="1013">
        <v>160.6</v>
      </c>
      <c r="G6" s="1014">
        <v>44.5</v>
      </c>
      <c r="H6" s="1015">
        <v>43.3</v>
      </c>
      <c r="I6" s="1016">
        <v>45.7</v>
      </c>
      <c r="J6" s="1013">
        <v>12.5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13.7</v>
      </c>
    </row>
    <row r="13" spans="1:12" x14ac:dyDescent="0.25">
      <c r="A13" s="633">
        <f t="shared" si="0"/>
        <v>2022</v>
      </c>
      <c r="B13" s="627">
        <f t="shared" si="1"/>
        <v>12.5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920091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1014707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72401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264306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893504</v>
      </c>
      <c r="C5" s="70">
        <v>969671</v>
      </c>
      <c r="D5" s="55">
        <v>543043</v>
      </c>
      <c r="E5" s="110">
        <v>426628</v>
      </c>
      <c r="F5" s="55">
        <v>28.8</v>
      </c>
      <c r="G5" s="55">
        <v>32.700000000000003</v>
      </c>
      <c r="H5" s="110">
        <v>25.1</v>
      </c>
      <c r="I5" s="55"/>
      <c r="J5" s="70"/>
      <c r="K5" s="55"/>
      <c r="L5" s="55"/>
      <c r="M5" s="71">
        <v>91</v>
      </c>
      <c r="N5" s="71">
        <v>83</v>
      </c>
      <c r="O5" s="71">
        <v>99</v>
      </c>
    </row>
    <row r="6" spans="1:16" x14ac:dyDescent="0.25">
      <c r="A6" s="215">
        <v>2021</v>
      </c>
      <c r="B6" s="212">
        <v>913180</v>
      </c>
      <c r="C6" s="212">
        <v>998979</v>
      </c>
      <c r="D6" s="58">
        <v>555869</v>
      </c>
      <c r="E6" s="160">
        <v>443110</v>
      </c>
      <c r="F6" s="58">
        <v>30.1</v>
      </c>
      <c r="G6" s="58">
        <v>33.9</v>
      </c>
      <c r="H6" s="160">
        <v>26.4</v>
      </c>
      <c r="I6" s="58">
        <v>56628</v>
      </c>
      <c r="J6" s="212">
        <v>321523</v>
      </c>
      <c r="K6" s="58">
        <v>142672</v>
      </c>
      <c r="L6" s="58">
        <v>178851</v>
      </c>
      <c r="M6" s="214">
        <v>91</v>
      </c>
      <c r="N6" s="214">
        <v>82</v>
      </c>
      <c r="O6" s="214">
        <v>99</v>
      </c>
    </row>
    <row r="7" spans="1:16" x14ac:dyDescent="0.25">
      <c r="A7" s="229">
        <v>2022</v>
      </c>
      <c r="B7" s="167">
        <v>920091</v>
      </c>
      <c r="C7" s="167">
        <v>1014707</v>
      </c>
      <c r="D7" s="94">
        <v>559246</v>
      </c>
      <c r="E7" s="169">
        <v>455461</v>
      </c>
      <c r="F7" s="94">
        <v>31.4</v>
      </c>
      <c r="G7" s="58">
        <v>35</v>
      </c>
      <c r="H7" s="160">
        <v>27.8</v>
      </c>
      <c r="I7" s="94">
        <v>63411</v>
      </c>
      <c r="J7" s="167">
        <v>289555</v>
      </c>
      <c r="K7" s="94">
        <v>128680</v>
      </c>
      <c r="L7" s="94">
        <v>160875</v>
      </c>
      <c r="M7" s="214">
        <v>83</v>
      </c>
      <c r="N7" s="214">
        <v>75</v>
      </c>
      <c r="O7" s="214">
        <v>91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72401</v>
      </c>
      <c r="J8" s="1072">
        <v>264306</v>
      </c>
      <c r="K8" s="1073">
        <v>117015</v>
      </c>
      <c r="L8" s="1073">
        <v>147291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56628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63411</v>
      </c>
      <c r="F14" s="514">
        <f>A5</f>
        <v>2020</v>
      </c>
      <c r="G14" s="310">
        <f>IF(ISBLANK(E5),"",E5)</f>
        <v>426628</v>
      </c>
      <c r="H14" s="310">
        <f>IF(ISBLANK(D5),"",D5)</f>
        <v>543043</v>
      </c>
      <c r="K14" s="514">
        <f>A6</f>
        <v>2021</v>
      </c>
      <c r="L14" s="310">
        <f>IF(ISBLANK(L6),"",L6)</f>
        <v>178851</v>
      </c>
      <c r="M14" s="310">
        <f>IF(ISBLANK(K6),"",K6)</f>
        <v>142672</v>
      </c>
    </row>
    <row r="15" spans="1:16" x14ac:dyDescent="0.25">
      <c r="A15" s="481">
        <f>A8</f>
        <v>2023</v>
      </c>
      <c r="B15" s="311">
        <f t="shared" si="0"/>
        <v>72401</v>
      </c>
      <c r="F15" s="486">
        <f t="shared" ref="F15:F16" si="1">A6</f>
        <v>2021</v>
      </c>
      <c r="G15" s="479">
        <f t="shared" ref="G15:G16" si="2">IF(ISBLANK(E6),"",E6)</f>
        <v>443110</v>
      </c>
      <c r="H15" s="479">
        <f t="shared" ref="H15:H16" si="3">IF(ISBLANK(D6),"",D6)</f>
        <v>555869</v>
      </c>
      <c r="K15" s="486">
        <f>A7</f>
        <v>2022</v>
      </c>
      <c r="L15" s="479">
        <f t="shared" ref="L15:L16" si="4">IF(ISBLANK(L7),"",L7)</f>
        <v>160875</v>
      </c>
      <c r="M15" s="479">
        <f t="shared" ref="M15:M16" si="5">IF(ISBLANK(K7),"",K7)</f>
        <v>128680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455461</v>
      </c>
      <c r="H16" s="311">
        <f t="shared" si="3"/>
        <v>559246</v>
      </c>
      <c r="K16" s="481">
        <f>A8</f>
        <v>2023</v>
      </c>
      <c r="L16" s="311">
        <f t="shared" si="4"/>
        <v>147291</v>
      </c>
      <c r="M16" s="311">
        <f t="shared" si="5"/>
        <v>117015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893504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913180</v>
      </c>
      <c r="C21" s="373"/>
      <c r="D21" s="197"/>
      <c r="F21" s="514">
        <f>A5</f>
        <v>2020</v>
      </c>
      <c r="G21" s="310">
        <f>IF(ISBLANK(E5),"",E5)</f>
        <v>426628</v>
      </c>
      <c r="H21" s="310">
        <f>IF(ISBLANK(D5),"",D5)</f>
        <v>543043</v>
      </c>
      <c r="K21" s="514">
        <f>A6</f>
        <v>2021</v>
      </c>
      <c r="L21" s="310">
        <f>IF(ISBLANK(L6),"",L6)</f>
        <v>178851</v>
      </c>
      <c r="M21" s="310">
        <f>IF(ISBLANK(K6),"",K6)</f>
        <v>142672</v>
      </c>
    </row>
    <row r="22" spans="1:15" x14ac:dyDescent="0.25">
      <c r="A22" s="481">
        <f t="shared" si="6"/>
        <v>2022</v>
      </c>
      <c r="B22" s="311">
        <f t="shared" si="7"/>
        <v>920091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443110</v>
      </c>
      <c r="H22" s="479">
        <f t="shared" ref="H22:H23" si="10">IF(ISBLANK(D6),"",D6)</f>
        <v>555869</v>
      </c>
      <c r="K22" s="486">
        <f>A7</f>
        <v>2022</v>
      </c>
      <c r="L22" s="479">
        <f>IF(ISBLANK(L7),"",L7)</f>
        <v>160875</v>
      </c>
      <c r="M22" s="479">
        <f>IF(ISBLANK(K7),"",K7)</f>
        <v>128680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455461</v>
      </c>
      <c r="H23" s="311">
        <f t="shared" si="10"/>
        <v>559246</v>
      </c>
      <c r="K23" s="481">
        <f>A8</f>
        <v>2023</v>
      </c>
      <c r="L23" s="311">
        <f>IF(ISBLANK(L8),"",L8)</f>
        <v>147291</v>
      </c>
      <c r="M23" s="311">
        <f>IF(ISBLANK(K8),"",K8)</f>
        <v>117015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893504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913180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920091</v>
      </c>
      <c r="C28" s="373"/>
      <c r="D28" s="197"/>
      <c r="F28" s="514">
        <f>A5</f>
        <v>2020</v>
      </c>
      <c r="G28" s="310">
        <f>IF(ISBLANK(H5),"",H5)</f>
        <v>25.1</v>
      </c>
      <c r="H28" s="310">
        <f>IF(ISBLANK(G5),"",G5)</f>
        <v>32.700000000000003</v>
      </c>
      <c r="K28" s="514">
        <f>A5</f>
        <v>2020</v>
      </c>
      <c r="L28" s="310">
        <f>IF(ISBLANK(O5),"",O5)</f>
        <v>99</v>
      </c>
      <c r="M28" s="310">
        <f>IF(ISBLANK(N5),"",N5)</f>
        <v>83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26.4</v>
      </c>
      <c r="H29" s="479">
        <f t="shared" ref="H29:H30" si="15">IF(ISBLANK(G6),"",G6)</f>
        <v>33.9</v>
      </c>
      <c r="K29" s="486">
        <f t="shared" ref="K29:K30" si="16">A6</f>
        <v>2021</v>
      </c>
      <c r="L29" s="479">
        <f t="shared" ref="L29:L30" si="17">IF(ISBLANK(O6),"",O6)</f>
        <v>99</v>
      </c>
      <c r="M29" s="479">
        <f t="shared" ref="M29:M30" si="18">IF(ISBLANK(N6),"",N6)</f>
        <v>82</v>
      </c>
    </row>
    <row r="30" spans="1:15" x14ac:dyDescent="0.25">
      <c r="F30" s="481">
        <f t="shared" si="13"/>
        <v>2022</v>
      </c>
      <c r="G30" s="311">
        <f t="shared" si="14"/>
        <v>27.8</v>
      </c>
      <c r="H30" s="311">
        <f t="shared" si="15"/>
        <v>35</v>
      </c>
      <c r="K30" s="481">
        <f t="shared" si="16"/>
        <v>2022</v>
      </c>
      <c r="L30" s="311">
        <f t="shared" si="17"/>
        <v>91</v>
      </c>
      <c r="M30" s="311">
        <f t="shared" si="18"/>
        <v>75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25.1</v>
      </c>
      <c r="H35" s="310">
        <f>IF(ISBLANK(G5),"",G5)</f>
        <v>32.700000000000003</v>
      </c>
      <c r="K35" s="514">
        <f>A5</f>
        <v>2020</v>
      </c>
      <c r="L35" s="310">
        <f>IF(ISBLANK(O5),"",O5)</f>
        <v>99</v>
      </c>
      <c r="M35" s="310">
        <f>IF(ISBLANK(N5),"",N5)</f>
        <v>83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26.4</v>
      </c>
      <c r="H36" s="479">
        <f t="shared" ref="H36:H37" si="21">IF(ISBLANK(G6),"",G6)</f>
        <v>33.9</v>
      </c>
      <c r="K36" s="486">
        <f t="shared" ref="K36:K37" si="22">A6</f>
        <v>2021</v>
      </c>
      <c r="L36" s="479">
        <f t="shared" ref="L36:L37" si="23">IF(ISBLANK(O6),"",O6)</f>
        <v>99</v>
      </c>
      <c r="M36" s="479">
        <f t="shared" ref="M36:M37" si="24">IF(ISBLANK(N6),"",N6)</f>
        <v>82</v>
      </c>
    </row>
    <row r="37" spans="6:15" x14ac:dyDescent="0.25">
      <c r="F37" s="481">
        <f t="shared" si="19"/>
        <v>2022</v>
      </c>
      <c r="G37" s="311">
        <f t="shared" si="20"/>
        <v>27.8</v>
      </c>
      <c r="H37" s="311">
        <f t="shared" si="21"/>
        <v>35</v>
      </c>
      <c r="K37" s="481">
        <f t="shared" si="22"/>
        <v>2022</v>
      </c>
      <c r="L37" s="311">
        <f t="shared" si="23"/>
        <v>91</v>
      </c>
      <c r="M37" s="311">
        <f t="shared" si="24"/>
        <v>75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21.4</v>
      </c>
      <c r="C6" s="35">
        <v>21.8</v>
      </c>
      <c r="D6" s="63">
        <v>21.1</v>
      </c>
      <c r="E6" s="35">
        <v>55</v>
      </c>
      <c r="F6" s="35">
        <v>51.6</v>
      </c>
      <c r="G6" s="35">
        <v>57.8</v>
      </c>
      <c r="H6" s="292">
        <v>23.6</v>
      </c>
      <c r="I6" s="35">
        <v>26.6</v>
      </c>
      <c r="J6" s="63">
        <v>21.2</v>
      </c>
      <c r="M6" s="127" t="s">
        <v>16</v>
      </c>
      <c r="N6" s="935">
        <f>IF(ISBLANK(B8),"",B8)</f>
        <v>20.2</v>
      </c>
      <c r="O6" s="935">
        <f>IF(ISBLANK(E8),"",E8)</f>
        <v>54.1</v>
      </c>
      <c r="P6" s="128">
        <f>IF(ISBLANK(H8),"",H8)</f>
        <v>25.7</v>
      </c>
    </row>
    <row r="7" spans="1:19" x14ac:dyDescent="0.25">
      <c r="A7" s="286">
        <v>2022</v>
      </c>
      <c r="B7" s="167">
        <v>21.2</v>
      </c>
      <c r="C7" s="94">
        <v>21.6</v>
      </c>
      <c r="D7" s="169">
        <v>21</v>
      </c>
      <c r="E7" s="94">
        <v>54.1</v>
      </c>
      <c r="F7" s="94">
        <v>51.3</v>
      </c>
      <c r="G7" s="94">
        <v>56.3</v>
      </c>
      <c r="H7" s="167">
        <v>24.7</v>
      </c>
      <c r="I7" s="94">
        <v>27.1</v>
      </c>
      <c r="J7" s="169">
        <v>22.7</v>
      </c>
    </row>
    <row r="8" spans="1:19" x14ac:dyDescent="0.25">
      <c r="A8" s="218">
        <v>2023</v>
      </c>
      <c r="B8" s="167">
        <v>20.2</v>
      </c>
      <c r="C8" s="94">
        <v>21</v>
      </c>
      <c r="D8" s="169">
        <v>19.600000000000001</v>
      </c>
      <c r="E8" s="94">
        <v>54.1</v>
      </c>
      <c r="F8" s="94">
        <v>51.2</v>
      </c>
      <c r="G8" s="94">
        <v>56.4</v>
      </c>
      <c r="H8" s="167">
        <v>25.7</v>
      </c>
      <c r="I8" s="94">
        <v>27.8</v>
      </c>
      <c r="J8" s="169">
        <v>24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19.600000000000001</v>
      </c>
      <c r="O12" s="936">
        <f>IF(ISBLANK(G8),"",G8)</f>
        <v>56.4</v>
      </c>
      <c r="P12" s="938">
        <f>IF(ISBLANK(J8),"",J8)</f>
        <v>24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</v>
      </c>
      <c r="O13" s="937">
        <f>IF(ISBLANK(F8),"",F8)</f>
        <v>51.2</v>
      </c>
      <c r="P13" s="939">
        <f>IF(ISBLANK(I8),"",I8)</f>
        <v>27.8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20.2</v>
      </c>
      <c r="O20" s="935">
        <f>IF(ISBLANK(E8),"",E8)</f>
        <v>54.1</v>
      </c>
      <c r="P20" s="940">
        <f>IF(ISBLANK(H8),"",H8)</f>
        <v>25.7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19.600000000000001</v>
      </c>
      <c r="O24" s="936">
        <f>IF(ISBLANK(G8),"",G8)</f>
        <v>56.4</v>
      </c>
      <c r="P24" s="938">
        <f>IF(ISBLANK(J8),"",J8)</f>
        <v>24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</v>
      </c>
      <c r="O25" s="937">
        <f>IF(ISBLANK(F8),"",F8)</f>
        <v>51.2</v>
      </c>
      <c r="P25" s="939">
        <f>IF(ISBLANK(I8),"",I8)</f>
        <v>27.8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159916978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49415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147596961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45608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449456094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134357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30.1</v>
      </c>
      <c r="E20" s="600">
        <v>29.2</v>
      </c>
      <c r="F20" s="600">
        <v>29.2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26.6</v>
      </c>
      <c r="E21" s="751">
        <v>26.4</v>
      </c>
      <c r="F21" s="751">
        <v>26.5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5.2</v>
      </c>
      <c r="E22" s="752">
        <v>2</v>
      </c>
      <c r="F22" s="752">
        <v>2.1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29.2</v>
      </c>
      <c r="C30" s="204" t="s">
        <v>493</v>
      </c>
    </row>
    <row r="31" spans="1:11" x14ac:dyDescent="0.25">
      <c r="A31" s="698" t="s">
        <v>1430</v>
      </c>
      <c r="B31" s="734">
        <f>F21</f>
        <v>26.5</v>
      </c>
    </row>
    <row r="32" spans="1:11" x14ac:dyDescent="0.25">
      <c r="A32" s="698" t="s">
        <v>1431</v>
      </c>
      <c r="B32" s="734">
        <f>F22</f>
        <v>2.1</v>
      </c>
    </row>
    <row r="33" spans="1:2" x14ac:dyDescent="0.25">
      <c r="A33" s="699" t="s">
        <v>1432</v>
      </c>
      <c r="B33" s="732">
        <f>100-(B30+B31+B32)</f>
        <v>42.199999999999996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101650661</v>
      </c>
      <c r="C4" s="1077">
        <v>30219</v>
      </c>
      <c r="D4" s="110">
        <v>89824051</v>
      </c>
      <c r="E4" s="70">
        <v>23762</v>
      </c>
      <c r="F4" s="1076">
        <v>17664134</v>
      </c>
      <c r="G4" s="70">
        <v>5022</v>
      </c>
      <c r="H4" s="1078">
        <v>337753115</v>
      </c>
      <c r="I4" s="1077">
        <v>96800</v>
      </c>
    </row>
    <row r="5" spans="1:9" x14ac:dyDescent="0.25">
      <c r="A5" s="587">
        <v>2021</v>
      </c>
      <c r="B5" s="1079">
        <v>120529395</v>
      </c>
      <c r="C5" s="1080">
        <v>36308</v>
      </c>
      <c r="D5" s="160">
        <v>108809369</v>
      </c>
      <c r="E5" s="212">
        <v>29393</v>
      </c>
      <c r="F5" s="1079">
        <v>8422983</v>
      </c>
      <c r="G5" s="212">
        <v>2469</v>
      </c>
      <c r="H5" s="1081">
        <v>412798448</v>
      </c>
      <c r="I5" s="1080">
        <v>120314</v>
      </c>
    </row>
    <row r="6" spans="1:9" x14ac:dyDescent="0.25">
      <c r="A6" s="588">
        <v>2022</v>
      </c>
      <c r="B6" s="1082">
        <v>131129850</v>
      </c>
      <c r="C6" s="1083">
        <v>40520</v>
      </c>
      <c r="D6" s="169">
        <v>119230076</v>
      </c>
      <c r="E6" s="167">
        <v>33057</v>
      </c>
      <c r="F6" s="1082">
        <v>9605307</v>
      </c>
      <c r="G6" s="167">
        <v>2889</v>
      </c>
      <c r="H6" s="1084">
        <v>449456094</v>
      </c>
      <c r="I6" s="1083">
        <v>134357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>
        <v>120586408</v>
      </c>
      <c r="D4" s="1077">
        <v>35848</v>
      </c>
      <c r="E4" s="1076">
        <v>120651866</v>
      </c>
      <c r="F4" s="1077">
        <v>35868</v>
      </c>
    </row>
    <row r="5" spans="1:6" x14ac:dyDescent="0.25">
      <c r="A5" s="480">
        <v>2021</v>
      </c>
      <c r="B5" s="1081"/>
      <c r="C5" s="1079">
        <v>147875985</v>
      </c>
      <c r="D5" s="1080">
        <v>44545</v>
      </c>
      <c r="E5" s="1079">
        <v>139652855</v>
      </c>
      <c r="F5" s="1080">
        <v>42068</v>
      </c>
    </row>
    <row r="6" spans="1:6" ht="15.75" thickBot="1" x14ac:dyDescent="0.3">
      <c r="A6" s="960">
        <v>2022</v>
      </c>
      <c r="B6" s="1085"/>
      <c r="C6" s="1086">
        <v>159916978</v>
      </c>
      <c r="D6" s="1087">
        <v>49415</v>
      </c>
      <c r="E6" s="1086">
        <v>147596961</v>
      </c>
      <c r="F6" s="1087">
        <v>45608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СРБИЈА - ЈУГ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63651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5534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3236200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75.459999999999994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160.6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3045520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3128022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98249</v>
      </c>
      <c r="C63" s="548">
        <f>IF(ISBLANK('DEM2'!C7),"-",'DEM2'!C7)</f>
        <v>104585</v>
      </c>
      <c r="D63" s="548"/>
      <c r="E63" s="548">
        <f>IF(ISBLANK('DEM2'!D8),"-",'DEM2'!D8)</f>
        <v>98973</v>
      </c>
      <c r="F63" s="548">
        <f>IF(ISBLANK('DEM2'!C8),"-",'DEM2'!C8)</f>
        <v>104844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121671</v>
      </c>
      <c r="C64" s="317">
        <f>IF(ISBLANK('DEM2'!F7),"-",'DEM2'!F7)</f>
        <v>129874</v>
      </c>
      <c r="D64" s="789"/>
      <c r="E64" s="317">
        <f>IF(ISBLANK('DEM2'!G8),"-",'DEM2'!G8)</f>
        <v>118367</v>
      </c>
      <c r="F64" s="317">
        <f>IF(ISBLANK('DEM2'!F8),"-",'DEM2'!F8)</f>
        <v>126170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70286</v>
      </c>
      <c r="C65" s="345">
        <f>IF(ISBLANK('DEM2'!I7),"-",'DEM2'!I7)</f>
        <v>74519</v>
      </c>
      <c r="D65" s="393"/>
      <c r="E65" s="345">
        <f>IF(ISBLANK('DEM2'!J8),"-",'DEM2'!J8)</f>
        <v>65998</v>
      </c>
      <c r="F65" s="345">
        <f>IF(ISBLANK('DEM2'!I8),"-",'DEM2'!I8)</f>
        <v>69946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272264</v>
      </c>
      <c r="C66" s="317">
        <f>IF(ISBLANK('DEM2'!L7),"-",'DEM2'!L7)</f>
        <v>289882</v>
      </c>
      <c r="D66" s="395"/>
      <c r="E66" s="317">
        <f>IF(ISBLANK('DEM2'!M8),"-",'DEM2'!M8)</f>
        <v>266537</v>
      </c>
      <c r="F66" s="317">
        <f>IF(ISBLANK('DEM2'!L8),"-",'DEM2'!L8)</f>
        <v>283101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267753</v>
      </c>
      <c r="C67" s="317">
        <f>IF(ISBLANK('DEM2'!O7),"-",'DEM2'!O7)</f>
        <v>288407</v>
      </c>
      <c r="D67" s="395"/>
      <c r="E67" s="317">
        <f>IF(ISBLANK('DEM2'!P8),"-",'DEM2'!P8)</f>
        <v>247418</v>
      </c>
      <c r="F67" s="317">
        <f>IF(ISBLANK('DEM2'!O8),"-",'DEM2'!O8)</f>
        <v>264464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1045695</v>
      </c>
      <c r="C68" s="414">
        <f>IF(ISBLANK('DEM2'!R7),"-",'DEM2'!R7)</f>
        <v>1075477</v>
      </c>
      <c r="D68" s="420"/>
      <c r="E68" s="414">
        <f>IF(ISBLANK('DEM2'!S8),"-",'DEM2'!S8)</f>
        <v>1006045</v>
      </c>
      <c r="F68" s="414">
        <f>IF(ISBLANK('DEM2'!R8),"-",'DEM2'!R8)</f>
        <v>1030043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1679501</v>
      </c>
      <c r="C69" s="463">
        <f>IF(ISBLANK('DEM2'!U7),"-",'DEM2'!U7)</f>
        <v>1640176</v>
      </c>
      <c r="D69" s="799"/>
      <c r="E69" s="463">
        <f>IF(ISBLANK('DEM2'!V8),"-",'DEM2'!V8)</f>
        <v>1638725</v>
      </c>
      <c r="F69" s="463">
        <f>IF(ISBLANK('DEM2'!U8),"-",'DEM2'!U8)</f>
        <v>1597475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6.1</v>
      </c>
      <c r="G115" s="800">
        <f>IF(ISBLANK('DEM2'!E23),"-",'DEM2'!E23)</f>
        <v>8.1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920091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1014707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72401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264306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449456094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134357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119230076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57007853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33057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131129850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40520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9605307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2889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159916978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49415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147596961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45608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 t="str">
        <f>IF(ISBLANK('EKO4'!B13),"-",'EKO4'!B13)</f>
        <v>-</v>
      </c>
      <c r="D264" s="1136"/>
      <c r="E264" s="113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450684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473913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280585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1222120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441242</v>
      </c>
      <c r="C300" s="808">
        <f>IF(ISBLANK(POLJ3!C4),"-",POLJ3!C4)</f>
        <v>75433</v>
      </c>
      <c r="D300" s="1153">
        <f>IF(ISBLANK(POLJ3!D4),"-",POLJ3!D4)</f>
        <v>365809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622346</v>
      </c>
      <c r="C301" s="789">
        <f>IF(ISBLANK(POLJ3!C5),"-",POLJ3!C5)</f>
        <v>392963</v>
      </c>
      <c r="D301" s="1154">
        <f>IF(ISBLANK(POLJ3!D5),"-",POLJ3!D5)</f>
        <v>229383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523</v>
      </c>
      <c r="C302" s="790">
        <f>IF(ISBLANK(POLJ3!C6),"-",POLJ3!C6)</f>
        <v>124</v>
      </c>
      <c r="D302" s="1155">
        <f>IF(ISBLANK(POLJ3!D6),"-",POLJ3!D6)</f>
        <v>399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5568</v>
      </c>
      <c r="C303" s="791">
        <f>IF(ISBLANK(POLJ3!C7),"-",POLJ3!C7)</f>
        <v>1542</v>
      </c>
      <c r="D303" s="1164">
        <f>IF(ISBLANK(POLJ3!D7),"-",POLJ3!D7)</f>
        <v>4026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450684</v>
      </c>
      <c r="C304" s="807">
        <f>IF(ISBLANK(POLJ3!C8),"-",POLJ3!C8)</f>
        <v>70501</v>
      </c>
      <c r="D304" s="1122">
        <f>IF(ISBLANK(POLJ3!D8),"-",POLJ3!D8)</f>
        <v>380183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16213.37</v>
      </c>
      <c r="C310" s="1123"/>
      <c r="D310" s="3"/>
      <c r="E310" s="5"/>
      <c r="F310" s="5"/>
      <c r="G310" s="815" t="s">
        <v>765</v>
      </c>
      <c r="H310" s="816">
        <f>IF(ISBLANK(POLJ2!H3),"-",POLJ2!H3)</f>
        <v>602488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940257.39</v>
      </c>
      <c r="C311" s="1124"/>
      <c r="D311" s="3"/>
      <c r="E311" s="5"/>
      <c r="F311" s="5"/>
      <c r="G311" s="810" t="s">
        <v>766</v>
      </c>
      <c r="H311" s="248">
        <f>IF(ISBLANK(POLJ2!H4),"-",POLJ2!H4)</f>
        <v>1806121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133829.38</v>
      </c>
      <c r="C312" s="1124"/>
      <c r="D312" s="3"/>
      <c r="E312" s="5"/>
      <c r="F312" s="5"/>
      <c r="G312" s="810" t="s">
        <v>767</v>
      </c>
      <c r="H312" s="248">
        <f>IF(ISBLANK(POLJ2!H5),"-",POLJ2!H5)</f>
        <v>1385692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16380.85</v>
      </c>
      <c r="C313" s="1124"/>
      <c r="D313" s="3"/>
      <c r="E313" s="5"/>
      <c r="F313" s="5"/>
      <c r="G313" s="812" t="s">
        <v>768</v>
      </c>
      <c r="H313" s="249">
        <f>IF(ISBLANK(POLJ2!H6),"-",POLJ2!H6)</f>
        <v>13528466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1247.8499999999999</v>
      </c>
      <c r="C314" s="1124"/>
      <c r="D314" s="3"/>
      <c r="E314" s="5"/>
      <c r="F314" s="5"/>
      <c r="G314" s="814" t="s">
        <v>16</v>
      </c>
      <c r="H314" s="817">
        <f>IF(ISBLANK(POLJ2!H7),"-",POLJ2!H7)</f>
        <v>17322767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584209.31000000006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1692138.15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131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1381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20254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28.4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86975</v>
      </c>
      <c r="I364" s="808">
        <f>IF(ISBLANK(OBRAZ2!I6),"-",OBRAZ2!I6)</f>
        <v>69473</v>
      </c>
      <c r="J364" s="808">
        <f>IF(ISBLANK(OBRAZ2!J6),"-",OBRAZ2!J6)</f>
        <v>17502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41351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4007</v>
      </c>
      <c r="I365" s="789">
        <f>IF(ISBLANK(OBRAZ2!I7),"-",OBRAZ2!I7)</f>
        <v>3744</v>
      </c>
      <c r="J365" s="789">
        <f>IF(ISBLANK(OBRAZ2!J7),"-",OBRAZ2!J7)</f>
        <v>263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4188</v>
      </c>
      <c r="I366" s="807">
        <f>IF(ISBLANK(OBRAZ2!I8),"-",OBRAZ2!I8)</f>
        <v>3935</v>
      </c>
      <c r="J366" s="807">
        <f>IF(ISBLANK(OBRAZ2!J8),"-",OBRAZ2!J8)</f>
        <v>253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28890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3.1566465077671051</v>
      </c>
      <c r="I375" s="850">
        <f>IF(ISBLANK(OBRAZ2!C12),"-",OBRAZ2!C21)</f>
        <v>3.9850531762000574</v>
      </c>
      <c r="J375" s="850">
        <f>IF(ISBLANK(OBRAZ2!D12),"-",OBRAZ2!D21)</f>
        <v>3.8830874633957677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0.20040317799122498</v>
      </c>
      <c r="I376" s="851">
        <f>IF(ISBLANK(OBRAZ2!C13),"-",OBRAZ2!C22)</f>
        <v>0.12992239149180798</v>
      </c>
      <c r="J376" s="851">
        <f>IF(ISBLANK(OBRAZ2!D13),"-",OBRAZ2!D22)</f>
        <v>0.13370904469860212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61.487015297047307</v>
      </c>
      <c r="I377" s="851">
        <f>IF(ISBLANK(OBRAZ2!C14),"-",OBRAZ2!C23)</f>
        <v>62.409887898821502</v>
      </c>
      <c r="J377" s="851">
        <f>IF(ISBLANK(OBRAZ2!D14),"-",OBRAZ2!D23)</f>
        <v>64.0300569092215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2.1344717182497332E-2</v>
      </c>
      <c r="I378" s="851">
        <f>IF(ISBLANK(OBRAZ2!C15),"-",OBRAZ2!C24)</f>
        <v>0</v>
      </c>
      <c r="J378" s="851">
        <f>IF(ISBLANK(OBRAZ2!D15),"-",OBRAZ2!D24)</f>
        <v>2.8730869108790538E-2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19.675085971777541</v>
      </c>
      <c r="I379" s="851">
        <f>IF(ISBLANK(OBRAZ2!C16),"-",OBRAZ2!C25)</f>
        <v>18.336303535498708</v>
      </c>
      <c r="J379" s="851">
        <f>IF(ISBLANK(OBRAZ2!D16),"-",OBRAZ2!D25)</f>
        <v>16.825238963478643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15.459504328234317</v>
      </c>
      <c r="I380" s="852">
        <f>IF(ISBLANK(OBRAZ2!C17),"-",OBRAZ2!C26)</f>
        <v>15.138832997987928</v>
      </c>
      <c r="J380" s="852">
        <f>IF(ISBLANK(OBRAZ2!D17),"-",OBRAZ2!D26)</f>
        <v>15.09917675009669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632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1781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92784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109053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24419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10969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30679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977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2006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252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108381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84.3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31589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91.1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454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49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512078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872933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1378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265583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9730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217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79.2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392501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887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443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3898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2256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2457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4.5999999999999996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173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2232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100857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103982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18.100000000000001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27397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9539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18030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1869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10197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3926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10.4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54.2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604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11410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1970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33416.055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25586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920163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10509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678335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2060763.9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1545244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456253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5805919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1316403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450684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280585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473913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16213.37</v>
      </c>
      <c r="G3" s="217" t="s">
        <v>765</v>
      </c>
      <c r="H3" s="71">
        <v>602488</v>
      </c>
    </row>
    <row r="4" spans="1:9" x14ac:dyDescent="0.25">
      <c r="A4" s="286" t="s">
        <v>760</v>
      </c>
      <c r="B4" s="214">
        <v>940257.39</v>
      </c>
      <c r="G4" s="286" t="s">
        <v>766</v>
      </c>
      <c r="H4" s="214">
        <v>1806121</v>
      </c>
    </row>
    <row r="5" spans="1:9" x14ac:dyDescent="0.25">
      <c r="A5" s="286" t="s">
        <v>761</v>
      </c>
      <c r="B5" s="214">
        <v>133829.38</v>
      </c>
      <c r="G5" s="286" t="s">
        <v>767</v>
      </c>
      <c r="H5" s="214">
        <v>1385692</v>
      </c>
    </row>
    <row r="6" spans="1:9" x14ac:dyDescent="0.25">
      <c r="A6" s="286" t="s">
        <v>762</v>
      </c>
      <c r="B6" s="214">
        <v>16380.85</v>
      </c>
      <c r="G6" s="286" t="s">
        <v>768</v>
      </c>
      <c r="H6" s="214">
        <v>13528466</v>
      </c>
    </row>
    <row r="7" spans="1:9" x14ac:dyDescent="0.25">
      <c r="A7" s="286" t="s">
        <v>763</v>
      </c>
      <c r="B7" s="214">
        <v>1247.8499999999999</v>
      </c>
      <c r="G7" s="1" t="s">
        <v>24</v>
      </c>
      <c r="H7" s="288">
        <v>17322767</v>
      </c>
    </row>
    <row r="8" spans="1:9" x14ac:dyDescent="0.25">
      <c r="A8" s="287" t="s">
        <v>764</v>
      </c>
      <c r="B8" s="73">
        <v>584209.31000000006</v>
      </c>
    </row>
    <row r="9" spans="1:9" x14ac:dyDescent="0.25">
      <c r="A9" s="1" t="s">
        <v>24</v>
      </c>
      <c r="B9" s="288">
        <v>1692138.15</v>
      </c>
      <c r="I9" s="41" t="s">
        <v>876</v>
      </c>
    </row>
    <row r="10" spans="1:9" x14ac:dyDescent="0.25">
      <c r="G10" s="29" t="s">
        <v>775</v>
      </c>
      <c r="H10" s="58">
        <v>1222120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441242</v>
      </c>
      <c r="C4" s="55">
        <v>75433</v>
      </c>
      <c r="D4" s="110">
        <v>365809</v>
      </c>
    </row>
    <row r="5" spans="1:4" ht="30" customHeight="1" x14ac:dyDescent="0.25">
      <c r="A5" s="274" t="s">
        <v>884</v>
      </c>
      <c r="B5" s="212">
        <v>622346</v>
      </c>
      <c r="C5" s="58">
        <v>392963</v>
      </c>
      <c r="D5" s="160">
        <v>229383</v>
      </c>
    </row>
    <row r="6" spans="1:4" x14ac:dyDescent="0.25">
      <c r="A6" s="274" t="s">
        <v>772</v>
      </c>
      <c r="B6" s="212">
        <v>523</v>
      </c>
      <c r="C6" s="58">
        <v>124</v>
      </c>
      <c r="D6" s="160">
        <v>399</v>
      </c>
    </row>
    <row r="7" spans="1:4" ht="30" x14ac:dyDescent="0.25">
      <c r="A7" s="274" t="s">
        <v>773</v>
      </c>
      <c r="B7" s="212">
        <v>5568</v>
      </c>
      <c r="C7" s="58">
        <v>1542</v>
      </c>
      <c r="D7" s="160">
        <v>4026</v>
      </c>
    </row>
    <row r="8" spans="1:4" x14ac:dyDescent="0.25">
      <c r="A8" s="201" t="s">
        <v>774</v>
      </c>
      <c r="B8" s="72">
        <v>450684</v>
      </c>
      <c r="C8" s="61">
        <v>70501</v>
      </c>
      <c r="D8" s="111">
        <v>380183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23.709369024856596</v>
      </c>
      <c r="C14" s="276">
        <f>D6/B6*100</f>
        <v>76.290630975143401</v>
      </c>
    </row>
    <row r="15" spans="1:4" ht="60" x14ac:dyDescent="0.25">
      <c r="A15" s="277" t="s">
        <v>885</v>
      </c>
      <c r="B15" s="282">
        <f>C5/B5*100</f>
        <v>63.14220706809396</v>
      </c>
      <c r="C15" s="278">
        <f>D5/B5*100</f>
        <v>36.857792931906047</v>
      </c>
    </row>
    <row r="16" spans="1:4" ht="30" x14ac:dyDescent="0.25">
      <c r="A16" s="279" t="s">
        <v>821</v>
      </c>
      <c r="B16" s="283">
        <f>C4/B4*100</f>
        <v>17.095607399114318</v>
      </c>
      <c r="C16" s="280">
        <f>D4/B4*100</f>
        <v>82.904392600885686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23.709369024856596</v>
      </c>
      <c r="C21" s="276">
        <f>C14</f>
        <v>76.290630975143401</v>
      </c>
    </row>
    <row r="22" spans="1:3" ht="60" x14ac:dyDescent="0.25">
      <c r="A22" s="277" t="s">
        <v>823</v>
      </c>
      <c r="B22" s="282">
        <f t="shared" ref="B22:C23" si="0">B15</f>
        <v>63.14220706809396</v>
      </c>
      <c r="C22" s="278">
        <f t="shared" si="0"/>
        <v>36.857792931906047</v>
      </c>
    </row>
    <row r="23" spans="1:3" ht="30" x14ac:dyDescent="0.25">
      <c r="A23" s="279" t="s">
        <v>858</v>
      </c>
      <c r="B23" s="285">
        <f t="shared" si="0"/>
        <v>17.095607399114318</v>
      </c>
      <c r="C23" s="284">
        <f t="shared" si="0"/>
        <v>82.904392600885686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131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1381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20254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28.4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41351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28890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89056</v>
      </c>
      <c r="C6" s="973">
        <v>71260</v>
      </c>
      <c r="D6" s="945">
        <v>17796</v>
      </c>
      <c r="E6" s="973">
        <v>84330</v>
      </c>
      <c r="F6" s="973">
        <v>67623</v>
      </c>
      <c r="G6" s="945">
        <v>16707</v>
      </c>
      <c r="H6" s="599">
        <v>86975</v>
      </c>
      <c r="I6" s="616">
        <v>69473</v>
      </c>
      <c r="J6" s="945">
        <v>17502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5449</v>
      </c>
      <c r="C7" s="975">
        <v>5018</v>
      </c>
      <c r="D7" s="976">
        <v>431</v>
      </c>
      <c r="E7" s="975">
        <v>3964</v>
      </c>
      <c r="F7" s="975">
        <v>3694</v>
      </c>
      <c r="G7" s="976">
        <v>270</v>
      </c>
      <c r="H7" s="753">
        <v>4007</v>
      </c>
      <c r="I7" s="690">
        <v>3744</v>
      </c>
      <c r="J7" s="976">
        <v>263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4698</v>
      </c>
      <c r="C8" s="978">
        <v>4420</v>
      </c>
      <c r="D8" s="979">
        <v>278</v>
      </c>
      <c r="E8" s="978">
        <v>3076</v>
      </c>
      <c r="F8" s="978">
        <v>2788</v>
      </c>
      <c r="G8" s="979">
        <v>288</v>
      </c>
      <c r="H8" s="754">
        <v>4188</v>
      </c>
      <c r="I8" s="691">
        <v>3935</v>
      </c>
      <c r="J8" s="979">
        <v>253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2662</v>
      </c>
      <c r="C12" s="600">
        <v>3466</v>
      </c>
      <c r="D12" s="600">
        <v>3514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169</v>
      </c>
      <c r="C13" s="751">
        <v>113</v>
      </c>
      <c r="D13" s="751">
        <v>121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51852</v>
      </c>
      <c r="C14" s="751">
        <v>54281</v>
      </c>
      <c r="D14" s="751">
        <v>57944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16592</v>
      </c>
      <c r="C16" s="1029">
        <v>15948</v>
      </c>
      <c r="D16" s="751">
        <v>15226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13037</v>
      </c>
      <c r="C17" s="752">
        <v>13167</v>
      </c>
      <c r="D17" s="752">
        <v>13664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3.1566465077671051</v>
      </c>
      <c r="C21" s="289">
        <f>C12/SUM(C12:C17)*100</f>
        <v>3.9850531762000574</v>
      </c>
      <c r="D21" s="289">
        <f>D12/SUM(D12:D17)*100</f>
        <v>3.8830874633957677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0.20040317799122498</v>
      </c>
      <c r="C22" s="290">
        <f>C13/SUM(C12:C17)*100</f>
        <v>0.12992239149180798</v>
      </c>
      <c r="D22" s="290">
        <f>D13/SUM(D12:D17)*100</f>
        <v>0.13370904469860212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61.487015297047307</v>
      </c>
      <c r="C23" s="290">
        <f>C14/SUM(C12:C17)*100</f>
        <v>62.409887898821502</v>
      </c>
      <c r="D23" s="290">
        <f>D14/SUM(D12:D17)*100</f>
        <v>64.0300569092215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2.1344717182497332E-2</v>
      </c>
      <c r="C24" s="290">
        <f>C15/SUM(C12:C17)*100</f>
        <v>0</v>
      </c>
      <c r="D24" s="290">
        <f>D15/SUM(D12:D17)*100</f>
        <v>2.8730869108790538E-2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19.675085971777541</v>
      </c>
      <c r="C25" s="290">
        <f>C16/SUM(C12:C17)*100</f>
        <v>18.336303535498708</v>
      </c>
      <c r="D25" s="290">
        <f>D16/SUM(D12:D17)*100</f>
        <v>16.825238963478643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15.459504328234317</v>
      </c>
      <c r="C26" s="291">
        <f>C17/SUM(C12:C17)*100</f>
        <v>15.138832997987928</v>
      </c>
      <c r="D26" s="291">
        <f>D17/SUM(D12:D17)*100</f>
        <v>15.09917675009669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28.1</v>
      </c>
      <c r="C7" s="600">
        <v>27</v>
      </c>
      <c r="D7" s="600">
        <v>27.4</v>
      </c>
    </row>
    <row r="8" spans="1:6" x14ac:dyDescent="0.25">
      <c r="A8" s="695" t="s">
        <v>944</v>
      </c>
      <c r="B8" s="751">
        <v>25.4</v>
      </c>
      <c r="C8" s="751">
        <v>20.5</v>
      </c>
      <c r="D8" s="751">
        <v>21.7</v>
      </c>
    </row>
    <row r="9" spans="1:6" x14ac:dyDescent="0.25">
      <c r="A9" s="696" t="s">
        <v>224</v>
      </c>
      <c r="B9" s="752">
        <v>46.5</v>
      </c>
      <c r="C9" s="752">
        <v>52.5</v>
      </c>
      <c r="D9" s="752">
        <v>50.9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28.1</v>
      </c>
      <c r="C13" s="697">
        <f t="shared" ref="C13:D13" si="1">IF(ISBLANK(C7),"",C7)</f>
        <v>27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25.4</v>
      </c>
      <c r="C14" s="698">
        <f t="shared" si="2"/>
        <v>20.5</v>
      </c>
      <c r="D14" s="698">
        <f t="shared" si="2"/>
        <v>21.7</v>
      </c>
    </row>
    <row r="15" spans="1:6" x14ac:dyDescent="0.25">
      <c r="A15" s="702" t="s">
        <v>1630</v>
      </c>
      <c r="B15" s="699">
        <f t="shared" si="2"/>
        <v>46.5</v>
      </c>
      <c r="C15" s="699">
        <f t="shared" si="2"/>
        <v>52.5</v>
      </c>
      <c r="D15" s="699">
        <f t="shared" si="2"/>
        <v>50.9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28.1</v>
      </c>
      <c r="C18" s="697">
        <f t="shared" ref="C18:D18" si="4">IF(ISBLANK(C7),"",C7)</f>
        <v>27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25.4</v>
      </c>
      <c r="C19" s="698">
        <f t="shared" si="5"/>
        <v>20.5</v>
      </c>
      <c r="D19" s="698">
        <f t="shared" si="5"/>
        <v>21.7</v>
      </c>
    </row>
    <row r="20" spans="1:5" x14ac:dyDescent="0.25">
      <c r="A20" s="702" t="s">
        <v>1633</v>
      </c>
      <c r="B20" s="699">
        <f t="shared" si="5"/>
        <v>46.5</v>
      </c>
      <c r="C20" s="699">
        <f t="shared" si="5"/>
        <v>52.5</v>
      </c>
      <c r="D20" s="699">
        <f t="shared" si="5"/>
        <v>50.9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97.2</v>
      </c>
      <c r="C5" s="611">
        <v>96.1</v>
      </c>
      <c r="D5" s="1030">
        <v>96.6</v>
      </c>
      <c r="F5" s="28"/>
      <c r="G5" s="693">
        <f>A5</f>
        <v>2020</v>
      </c>
      <c r="H5" s="669">
        <f>IF(ISBLANK(B5),"",B5)</f>
        <v>97.2</v>
      </c>
      <c r="I5" s="618">
        <f t="shared" ref="H5:I7" si="0">IF(ISBLANK(C5),"",C5)</f>
        <v>96.1</v>
      </c>
    </row>
    <row r="6" spans="1:10" x14ac:dyDescent="0.25">
      <c r="A6" s="749">
        <v>2021</v>
      </c>
      <c r="B6" s="601">
        <v>99.6</v>
      </c>
      <c r="C6" s="612">
        <v>97.8</v>
      </c>
      <c r="D6" s="946">
        <v>98.7</v>
      </c>
      <c r="F6" s="44"/>
      <c r="G6" s="693">
        <f t="shared" ref="G6:G7" si="1">A6</f>
        <v>2021</v>
      </c>
      <c r="H6" s="670">
        <f t="shared" si="0"/>
        <v>99.6</v>
      </c>
      <c r="I6" s="619">
        <f t="shared" si="0"/>
        <v>97.8</v>
      </c>
    </row>
    <row r="7" spans="1:10" x14ac:dyDescent="0.25">
      <c r="A7" s="750">
        <v>2022</v>
      </c>
      <c r="B7" s="601">
        <v>98</v>
      </c>
      <c r="C7" s="612">
        <v>97.2</v>
      </c>
      <c r="D7" s="946">
        <v>97.6</v>
      </c>
      <c r="F7" s="44"/>
      <c r="G7" s="693">
        <f t="shared" si="1"/>
        <v>2022</v>
      </c>
      <c r="H7" s="671">
        <f t="shared" si="0"/>
        <v>98</v>
      </c>
      <c r="I7" s="620">
        <f t="shared" si="0"/>
        <v>97.2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97.2</v>
      </c>
      <c r="I13" s="618">
        <f>IF(ISBLANK(C5),"",C5)</f>
        <v>96.1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99.6</v>
      </c>
      <c r="I14" s="619">
        <f t="shared" si="3"/>
        <v>97.8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</v>
      </c>
      <c r="I15" s="620">
        <f t="shared" si="4"/>
        <v>97.2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СРБИЈА - ЈУГ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63651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5534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3236200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75.459999999999994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160.6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3045520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3128022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98249</v>
      </c>
      <c r="C63" s="548">
        <f>IF(ISBLANK('DEM2'!C7),"-",'DEM2'!C7)</f>
        <v>104585</v>
      </c>
      <c r="D63" s="548"/>
      <c r="E63" s="548">
        <f>IF(ISBLANK('DEM2'!D8),"-",'DEM2'!D8)</f>
        <v>98973</v>
      </c>
      <c r="F63" s="548">
        <f>IF(ISBLANK('DEM2'!C8),"-",'DEM2'!C8)</f>
        <v>104844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121671</v>
      </c>
      <c r="C64" s="317">
        <f>IF(ISBLANK('DEM2'!F7),"-",'DEM2'!F7)</f>
        <v>129874</v>
      </c>
      <c r="D64" s="789"/>
      <c r="E64" s="317">
        <f>IF(ISBLANK('DEM2'!G8),"-",'DEM2'!G8)</f>
        <v>118367</v>
      </c>
      <c r="F64" s="317">
        <f>IF(ISBLANK('DEM2'!F8),"-",'DEM2'!F8)</f>
        <v>126170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70286</v>
      </c>
      <c r="C65" s="345">
        <f>IF(ISBLANK('DEM2'!I7),"-",'DEM2'!I7)</f>
        <v>74519</v>
      </c>
      <c r="D65" s="393"/>
      <c r="E65" s="345">
        <f>IF(ISBLANK('DEM2'!J8),"-",'DEM2'!J8)</f>
        <v>65998</v>
      </c>
      <c r="F65" s="345">
        <f>IF(ISBLANK('DEM2'!I8),"-",'DEM2'!I8)</f>
        <v>69946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272264</v>
      </c>
      <c r="C66" s="348">
        <f>IF(ISBLANK('DEM2'!L7),"-",'DEM2'!L7)</f>
        <v>289882</v>
      </c>
      <c r="D66" s="394"/>
      <c r="E66" s="348">
        <f>IF(ISBLANK('DEM2'!M8),"-",'DEM2'!M8)</f>
        <v>266537</v>
      </c>
      <c r="F66" s="348">
        <f>IF(ISBLANK('DEM2'!L8),"-",'DEM2'!L8)</f>
        <v>283101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267753</v>
      </c>
      <c r="C67" s="345">
        <f>IF(ISBLANK('DEM2'!O7),"-",'DEM2'!O7)</f>
        <v>288407</v>
      </c>
      <c r="D67" s="393"/>
      <c r="E67" s="345">
        <f>IF(ISBLANK('DEM2'!P8),"-",'DEM2'!P8)</f>
        <v>247418</v>
      </c>
      <c r="F67" s="345">
        <f>IF(ISBLANK('DEM2'!O8),"-",'DEM2'!O8)</f>
        <v>264464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1045695</v>
      </c>
      <c r="C68" s="317">
        <f>IF(ISBLANK('DEM2'!R7),"-",'DEM2'!R7)</f>
        <v>1075477</v>
      </c>
      <c r="D68" s="395"/>
      <c r="E68" s="317">
        <f>IF(ISBLANK('DEM2'!S8),"-",'DEM2'!S8)</f>
        <v>1006045</v>
      </c>
      <c r="F68" s="317">
        <f>IF(ISBLANK('DEM2'!R8),"-",'DEM2'!R8)</f>
        <v>1030043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1679501</v>
      </c>
      <c r="C69" s="463">
        <f>IF(ISBLANK('DEM2'!U7),"-",'DEM2'!U7)</f>
        <v>1640176</v>
      </c>
      <c r="D69" s="799"/>
      <c r="E69" s="463">
        <f>IF(ISBLANK('DEM2'!V8),"-",'DEM2'!V8)</f>
        <v>1638725</v>
      </c>
      <c r="F69" s="463">
        <f>IF(ISBLANK('DEM2'!U8),"-",'DEM2'!U8)</f>
        <v>1597475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6.1</v>
      </c>
      <c r="G115" s="800">
        <f>IF(ISBLANK('DEM2'!E23),"-",'DEM2'!E23)</f>
        <v>8.1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920091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1014707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72401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264306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449456094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134357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119230076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57007853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33057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131129850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40520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9605307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2889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159916978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49415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147596961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45608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450684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473913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280585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1222120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441242</v>
      </c>
      <c r="C300" s="808">
        <f>IF(ISBLANK(POLJ3!C4),"-",POLJ3!C4)</f>
        <v>75433</v>
      </c>
      <c r="D300" s="1153">
        <f>IF(ISBLANK(POLJ3!D4),"-",POLJ3!D4)</f>
        <v>365809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622346</v>
      </c>
      <c r="C301" s="789">
        <f>IF(ISBLANK(POLJ3!C5),"-",POLJ3!C5)</f>
        <v>392963</v>
      </c>
      <c r="D301" s="1154">
        <f>IF(ISBLANK(POLJ3!D5),"-",POLJ3!D5)</f>
        <v>229383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523</v>
      </c>
      <c r="C302" s="790">
        <f>IF(ISBLANK(POLJ3!C6),"-",POLJ3!C6)</f>
        <v>124</v>
      </c>
      <c r="D302" s="1155">
        <f>IF(ISBLANK(POLJ3!D6),"-",POLJ3!D6)</f>
        <v>399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5568</v>
      </c>
      <c r="C303" s="791">
        <f>IF(ISBLANK(POLJ3!C7),"-",POLJ3!C7)</f>
        <v>1542</v>
      </c>
      <c r="D303" s="1164">
        <f>IF(ISBLANK(POLJ3!D7),"-",POLJ3!D7)</f>
        <v>4026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450684</v>
      </c>
      <c r="C304" s="807">
        <f>IF(ISBLANK(POLJ3!C8),"-",POLJ3!C8)</f>
        <v>70501</v>
      </c>
      <c r="D304" s="1122">
        <f>IF(ISBLANK(POLJ3!D8),"-",POLJ3!D8)</f>
        <v>380183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16213.37</v>
      </c>
      <c r="C310" s="1123"/>
      <c r="D310" s="3"/>
      <c r="E310" s="5"/>
      <c r="F310" s="5"/>
      <c r="G310" s="815" t="s">
        <v>854</v>
      </c>
      <c r="H310" s="816">
        <f>IF(ISBLANK(POLJ2!H3),"-",POLJ2!H3)</f>
        <v>602488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940257.39</v>
      </c>
      <c r="C311" s="1124"/>
      <c r="D311" s="3"/>
      <c r="E311" s="5"/>
      <c r="F311" s="5"/>
      <c r="G311" s="810" t="s">
        <v>855</v>
      </c>
      <c r="H311" s="248">
        <f>IF(ISBLANK(POLJ2!H4),"-",POLJ2!H4)</f>
        <v>1806121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133829.38</v>
      </c>
      <c r="C312" s="1124"/>
      <c r="D312" s="3"/>
      <c r="E312" s="5"/>
      <c r="F312" s="5"/>
      <c r="G312" s="810" t="s">
        <v>856</v>
      </c>
      <c r="H312" s="248">
        <f>IF(ISBLANK(POLJ2!H5),"-",POLJ2!H5)</f>
        <v>1385692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16380.85</v>
      </c>
      <c r="C313" s="1124"/>
      <c r="D313" s="3"/>
      <c r="E313" s="5"/>
      <c r="F313" s="5"/>
      <c r="G313" s="812" t="s">
        <v>857</v>
      </c>
      <c r="H313" s="249">
        <f>IF(ISBLANK(POLJ2!H6),"-",POLJ2!H6)</f>
        <v>13528466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1247.8499999999999</v>
      </c>
      <c r="C314" s="1124"/>
      <c r="D314" s="3"/>
      <c r="E314" s="5"/>
      <c r="F314" s="5"/>
      <c r="G314" s="814" t="s">
        <v>847</v>
      </c>
      <c r="H314" s="817">
        <f>IF(ISBLANK(POLJ2!H7),"-",POLJ2!H7)</f>
        <v>17322767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584209.31000000006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1692138.15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131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1381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20254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28.4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86975</v>
      </c>
      <c r="I364" s="808">
        <f>IF(ISBLANK(OBRAZ2!I6),"-",OBRAZ2!I6)</f>
        <v>69473</v>
      </c>
      <c r="J364" s="808">
        <f>IF(ISBLANK(OBRAZ2!J6),"-",OBRAZ2!J6)</f>
        <v>17502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41351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4007</v>
      </c>
      <c r="I365" s="416">
        <f>IF(ISBLANK(OBRAZ2!I7),"-",OBRAZ2!I7)</f>
        <v>3744</v>
      </c>
      <c r="J365" s="416">
        <f>IF(ISBLANK(OBRAZ2!J7),"-",OBRAZ2!J7)</f>
        <v>263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4188</v>
      </c>
      <c r="I366" s="807">
        <f>IF(ISBLANK(OBRAZ2!I8),"-",OBRAZ2!I8)</f>
        <v>3935</v>
      </c>
      <c r="J366" s="807">
        <f>IF(ISBLANK(OBRAZ2!J8),"-",OBRAZ2!J8)</f>
        <v>253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28890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3.1566465077671051</v>
      </c>
      <c r="I375" s="850">
        <f>IF(ISBLANK(OBRAZ2!C12),"-",OBRAZ2!C21)</f>
        <v>3.9850531762000574</v>
      </c>
      <c r="J375" s="850">
        <f>IF(ISBLANK(OBRAZ2!D12),"-",OBRAZ2!D21)</f>
        <v>3.8830874633957677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0.20040317799122498</v>
      </c>
      <c r="I376" s="851">
        <f>IF(ISBLANK(OBRAZ2!C13),"-",OBRAZ2!C22)</f>
        <v>0.12992239149180798</v>
      </c>
      <c r="J376" s="851">
        <f>IF(ISBLANK(OBRAZ2!D13),"-",OBRAZ2!D22)</f>
        <v>0.13370904469860212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61.487015297047307</v>
      </c>
      <c r="I377" s="851">
        <f>IF(ISBLANK(OBRAZ2!C14),"-",OBRAZ2!C23)</f>
        <v>62.409887898821502</v>
      </c>
      <c r="J377" s="851">
        <f>IF(ISBLANK(OBRAZ2!D14),"-",OBRAZ2!D23)</f>
        <v>64.0300569092215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2.1344717182497332E-2</v>
      </c>
      <c r="I378" s="851">
        <f>IF(ISBLANK(OBRAZ2!C15),"-",OBRAZ2!C24)</f>
        <v>0</v>
      </c>
      <c r="J378" s="851">
        <f>IF(ISBLANK(OBRAZ2!D15),"-",OBRAZ2!D24)</f>
        <v>2.8730869108790538E-2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19.675085971777541</v>
      </c>
      <c r="I379" s="851">
        <f>IF(ISBLANK(OBRAZ2!C16),"-",OBRAZ2!C25)</f>
        <v>18.336303535498708</v>
      </c>
      <c r="J379" s="851">
        <f>IF(ISBLANK(OBRAZ2!D16),"-",OBRAZ2!D25)</f>
        <v>16.825238963478643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15.459504328234317</v>
      </c>
      <c r="I380" s="852">
        <f>IF(ISBLANK(OBRAZ2!C17),"-",OBRAZ2!C26)</f>
        <v>15.138832997987928</v>
      </c>
      <c r="J380" s="852">
        <f>IF(ISBLANK(OBRAZ2!D17),"-",OBRAZ2!D26)</f>
        <v>15.09917675009669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632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1781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92784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109053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24419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10969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30679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977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2006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252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108381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84.3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31589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91.1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454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49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512078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872933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1378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265583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9730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217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79.2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392501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887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443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3898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2256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2457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4.5999999999999996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173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2232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100857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103982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18.100000000000001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27397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9539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18030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1869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10197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3926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10.4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54.2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604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11410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1970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33416.055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25586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920163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10509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678335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2060763.9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1545244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456253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5805919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1316403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130</v>
      </c>
      <c r="C6" s="601">
        <v>1383</v>
      </c>
      <c r="D6" s="612">
        <v>443</v>
      </c>
      <c r="E6" s="612">
        <v>940</v>
      </c>
      <c r="F6" s="1033">
        <v>17121</v>
      </c>
      <c r="G6" s="612">
        <v>8774</v>
      </c>
      <c r="H6" s="980">
        <v>8347</v>
      </c>
      <c r="I6" s="1034">
        <v>23.7</v>
      </c>
      <c r="J6" s="612">
        <v>23.6</v>
      </c>
      <c r="K6" s="1035">
        <v>23.8</v>
      </c>
      <c r="L6" s="1033">
        <v>37580</v>
      </c>
      <c r="M6" s="612">
        <v>19356</v>
      </c>
      <c r="N6" s="1028">
        <v>18224</v>
      </c>
      <c r="O6" s="1034">
        <v>50.8</v>
      </c>
      <c r="P6" s="612">
        <v>50.6</v>
      </c>
      <c r="Q6" s="1028">
        <v>51.1</v>
      </c>
      <c r="R6" s="1033">
        <v>29629</v>
      </c>
      <c r="S6" s="612">
        <v>15272</v>
      </c>
      <c r="T6" s="1035">
        <v>14357</v>
      </c>
    </row>
    <row r="7" spans="1:20" x14ac:dyDescent="0.25">
      <c r="A7" s="286">
        <v>2021</v>
      </c>
      <c r="B7" s="602">
        <v>131</v>
      </c>
      <c r="C7" s="601">
        <v>1387</v>
      </c>
      <c r="D7" s="612">
        <v>453</v>
      </c>
      <c r="E7" s="612">
        <v>934</v>
      </c>
      <c r="F7" s="1033">
        <v>18317</v>
      </c>
      <c r="G7" s="612">
        <v>9409</v>
      </c>
      <c r="H7" s="980">
        <v>8908</v>
      </c>
      <c r="I7" s="1034">
        <v>25.7</v>
      </c>
      <c r="J7" s="612">
        <v>25.7</v>
      </c>
      <c r="K7" s="1035">
        <v>25.8</v>
      </c>
      <c r="L7" s="1033">
        <v>39543</v>
      </c>
      <c r="M7" s="612">
        <v>20444</v>
      </c>
      <c r="N7" s="1028">
        <v>19099</v>
      </c>
      <c r="O7" s="1034">
        <v>54.1</v>
      </c>
      <c r="P7" s="612">
        <v>54.2</v>
      </c>
      <c r="Q7" s="1028">
        <v>53.9</v>
      </c>
      <c r="R7" s="1033">
        <v>29115</v>
      </c>
      <c r="S7" s="612">
        <v>15036</v>
      </c>
      <c r="T7" s="1035">
        <v>14079</v>
      </c>
    </row>
    <row r="8" spans="1:20" x14ac:dyDescent="0.25">
      <c r="A8" s="219">
        <v>2022</v>
      </c>
      <c r="B8" s="617">
        <v>131</v>
      </c>
      <c r="C8" s="947">
        <v>1381</v>
      </c>
      <c r="D8" s="981">
        <v>461</v>
      </c>
      <c r="E8" s="981">
        <v>920</v>
      </c>
      <c r="F8" s="1036">
        <v>20254</v>
      </c>
      <c r="G8" s="981">
        <v>10337</v>
      </c>
      <c r="H8" s="979">
        <v>9917</v>
      </c>
      <c r="I8" s="754">
        <v>28.4</v>
      </c>
      <c r="J8" s="981">
        <v>28.3</v>
      </c>
      <c r="K8" s="1037">
        <v>28.5</v>
      </c>
      <c r="L8" s="1036">
        <v>41351</v>
      </c>
      <c r="M8" s="981">
        <v>21103</v>
      </c>
      <c r="N8" s="691">
        <v>20248</v>
      </c>
      <c r="O8" s="754">
        <v>56.1</v>
      </c>
      <c r="P8" s="981">
        <v>55.5</v>
      </c>
      <c r="Q8" s="691">
        <v>56.7</v>
      </c>
      <c r="R8" s="1036">
        <v>28890</v>
      </c>
      <c r="S8" s="981">
        <v>14919</v>
      </c>
      <c r="T8" s="1037">
        <v>13971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632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1781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92784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109053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24419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10969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30679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977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2006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79.165209081678796</v>
      </c>
      <c r="C21" s="739">
        <f>B10/(B7+B10)*100</f>
        <v>20.834790918321204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90.860842178933865</v>
      </c>
      <c r="C22" s="739">
        <f>B11/(B8+B11)*100</f>
        <v>9.1391578210661386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79.165209081678796</v>
      </c>
      <c r="C26" s="739">
        <f>C21</f>
        <v>20.834790918321204</v>
      </c>
    </row>
    <row r="27" spans="1:10" ht="24.75" x14ac:dyDescent="0.25">
      <c r="A27" s="742" t="s">
        <v>1407</v>
      </c>
      <c r="B27" s="739">
        <f>B22</f>
        <v>90.860842178933865</v>
      </c>
      <c r="C27" s="739">
        <f>C22</f>
        <v>9.1391578210661386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254</v>
      </c>
      <c r="C5" s="1095">
        <v>351</v>
      </c>
      <c r="D5" s="914" t="s">
        <v>5</v>
      </c>
      <c r="E5" s="211"/>
      <c r="F5" s="125">
        <v>2021</v>
      </c>
      <c r="G5" s="70">
        <v>604</v>
      </c>
      <c r="H5" s="55">
        <v>253</v>
      </c>
      <c r="I5" s="110">
        <v>351</v>
      </c>
      <c r="J5" s="70">
        <v>1792</v>
      </c>
      <c r="K5" s="55">
        <v>24</v>
      </c>
      <c r="L5" s="110">
        <v>1768</v>
      </c>
      <c r="M5" s="70">
        <v>92889</v>
      </c>
      <c r="N5" s="55">
        <v>111764</v>
      </c>
      <c r="O5" s="70">
        <v>25187</v>
      </c>
      <c r="P5" s="110">
        <v>11443</v>
      </c>
    </row>
    <row r="6" spans="1:16" x14ac:dyDescent="0.25">
      <c r="A6" s="923" t="s">
        <v>259</v>
      </c>
      <c r="B6" s="1096">
        <v>26</v>
      </c>
      <c r="C6" s="1097">
        <v>1755</v>
      </c>
      <c r="D6" s="915" t="s">
        <v>5</v>
      </c>
      <c r="E6" s="254"/>
      <c r="F6" s="125">
        <v>2022</v>
      </c>
      <c r="G6" s="212">
        <v>605</v>
      </c>
      <c r="H6" s="58">
        <v>254</v>
      </c>
      <c r="I6" s="160">
        <v>351</v>
      </c>
      <c r="J6" s="212">
        <v>1781</v>
      </c>
      <c r="K6" s="58">
        <v>26</v>
      </c>
      <c r="L6" s="160">
        <v>1755</v>
      </c>
      <c r="M6" s="212">
        <v>92784</v>
      </c>
      <c r="N6" s="58">
        <v>109053</v>
      </c>
      <c r="O6" s="212">
        <v>24419</v>
      </c>
      <c r="P6" s="160">
        <v>10969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632</v>
      </c>
      <c r="H7" s="94">
        <v>283</v>
      </c>
      <c r="I7" s="169">
        <v>349</v>
      </c>
      <c r="J7" s="167"/>
      <c r="K7" s="94"/>
      <c r="L7" s="169"/>
      <c r="M7" s="167">
        <v>116104</v>
      </c>
      <c r="N7" s="94">
        <v>117693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254</v>
      </c>
      <c r="C11" s="918">
        <f>IF(ISBLANK(C5),"",C5)</f>
        <v>351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26</v>
      </c>
      <c r="C12" s="921">
        <f>IF(ISBLANK(C6),"",C6)</f>
        <v>1755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93.8</v>
      </c>
      <c r="C5" s="611">
        <v>93.5</v>
      </c>
      <c r="D5" s="945">
        <v>94</v>
      </c>
      <c r="E5" s="610"/>
      <c r="F5" s="611"/>
      <c r="G5" s="945"/>
      <c r="H5" s="610"/>
      <c r="I5" s="611"/>
      <c r="J5" s="945"/>
      <c r="K5" s="610">
        <v>33246</v>
      </c>
      <c r="L5" s="611">
        <v>17098</v>
      </c>
      <c r="M5" s="945">
        <v>16148</v>
      </c>
      <c r="N5" s="610">
        <v>96.2</v>
      </c>
      <c r="O5" s="611">
        <v>96.5</v>
      </c>
      <c r="P5" s="945">
        <v>95.8</v>
      </c>
      <c r="Q5" s="610">
        <v>0.3</v>
      </c>
      <c r="R5" s="611">
        <v>0.4</v>
      </c>
      <c r="S5" s="945">
        <v>0.2</v>
      </c>
    </row>
    <row r="6" spans="1:19" x14ac:dyDescent="0.25">
      <c r="A6" s="286">
        <v>2021</v>
      </c>
      <c r="B6" s="457">
        <v>94</v>
      </c>
      <c r="C6" s="458">
        <v>94</v>
      </c>
      <c r="D6" s="976">
        <v>94.1</v>
      </c>
      <c r="E6" s="457">
        <v>1327</v>
      </c>
      <c r="F6" s="458">
        <v>874</v>
      </c>
      <c r="G6" s="976">
        <v>453</v>
      </c>
      <c r="H6" s="457">
        <v>2445</v>
      </c>
      <c r="I6" s="458">
        <v>1165</v>
      </c>
      <c r="J6" s="976">
        <v>1280</v>
      </c>
      <c r="K6" s="457">
        <v>32156</v>
      </c>
      <c r="L6" s="458">
        <v>16487</v>
      </c>
      <c r="M6" s="976">
        <v>15669</v>
      </c>
      <c r="N6" s="457">
        <v>97.2</v>
      </c>
      <c r="O6" s="458">
        <v>95.8</v>
      </c>
      <c r="P6" s="976">
        <v>97.2</v>
      </c>
      <c r="Q6" s="457">
        <v>0.3</v>
      </c>
      <c r="R6" s="458">
        <v>0.3</v>
      </c>
      <c r="S6" s="976">
        <v>0.3</v>
      </c>
    </row>
    <row r="7" spans="1:19" x14ac:dyDescent="0.25">
      <c r="A7" s="286">
        <v>2022</v>
      </c>
      <c r="B7" s="601">
        <v>94.5</v>
      </c>
      <c r="C7" s="612">
        <v>94.4</v>
      </c>
      <c r="D7" s="980">
        <v>94.7</v>
      </c>
      <c r="E7" s="601">
        <v>1395</v>
      </c>
      <c r="F7" s="612">
        <v>920</v>
      </c>
      <c r="G7" s="980">
        <v>475</v>
      </c>
      <c r="H7" s="601">
        <v>2318</v>
      </c>
      <c r="I7" s="612">
        <v>1091</v>
      </c>
      <c r="J7" s="980">
        <v>1227</v>
      </c>
      <c r="K7" s="601">
        <v>30679</v>
      </c>
      <c r="L7" s="612">
        <v>15771</v>
      </c>
      <c r="M7" s="980">
        <v>14908</v>
      </c>
      <c r="N7" s="601">
        <v>97.2</v>
      </c>
      <c r="O7" s="612">
        <v>96.9</v>
      </c>
      <c r="P7" s="980">
        <v>97.5</v>
      </c>
      <c r="Q7" s="601">
        <v>0.4</v>
      </c>
      <c r="R7" s="612">
        <v>0.5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977</v>
      </c>
      <c r="F8" s="981">
        <v>646</v>
      </c>
      <c r="G8" s="979">
        <v>331</v>
      </c>
      <c r="H8" s="947">
        <v>2006</v>
      </c>
      <c r="I8" s="981">
        <v>943</v>
      </c>
      <c r="J8" s="979">
        <v>1063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252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84.3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91.1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454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119230076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33057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16932</v>
      </c>
      <c r="C5" s="616">
        <v>12213</v>
      </c>
      <c r="D5" s="616">
        <v>4719</v>
      </c>
      <c r="E5" s="599">
        <v>72650</v>
      </c>
      <c r="F5" s="616">
        <v>35939</v>
      </c>
      <c r="G5" s="945">
        <v>36711</v>
      </c>
      <c r="H5" s="616">
        <v>30683</v>
      </c>
      <c r="I5" s="616">
        <v>12296</v>
      </c>
      <c r="J5" s="616">
        <v>18387</v>
      </c>
      <c r="K5" s="217">
        <f>SUM(B5,E5,H5)</f>
        <v>120265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15029</v>
      </c>
      <c r="C6" s="612">
        <v>10968</v>
      </c>
      <c r="D6" s="946">
        <v>4061</v>
      </c>
      <c r="E6" s="601">
        <v>69989</v>
      </c>
      <c r="F6" s="612">
        <v>34515</v>
      </c>
      <c r="G6" s="946">
        <v>35474</v>
      </c>
      <c r="H6" s="601">
        <v>29567</v>
      </c>
      <c r="I6" s="612">
        <v>11990</v>
      </c>
      <c r="J6" s="612">
        <v>17577</v>
      </c>
      <c r="K6" s="218">
        <f>SUM(B6,E6,H6)</f>
        <v>114585</v>
      </c>
      <c r="M6" s="105" t="s">
        <v>284</v>
      </c>
      <c r="N6" s="171">
        <f>IF(ISBLANK(J7),"",J7)</f>
        <v>15934</v>
      </c>
      <c r="O6" s="80">
        <f>IF(ISBLANK(I7),"",I7)</f>
        <v>11459</v>
      </c>
      <c r="P6" s="211"/>
    </row>
    <row r="7" spans="1:17" ht="24.75" x14ac:dyDescent="0.25">
      <c r="A7" s="218">
        <v>2023</v>
      </c>
      <c r="B7" s="601">
        <v>14085</v>
      </c>
      <c r="C7" s="612">
        <v>10193</v>
      </c>
      <c r="D7" s="946">
        <v>3892</v>
      </c>
      <c r="E7" s="601">
        <v>66903</v>
      </c>
      <c r="F7" s="612">
        <v>32590</v>
      </c>
      <c r="G7" s="946">
        <v>34313</v>
      </c>
      <c r="H7" s="601">
        <v>27393</v>
      </c>
      <c r="I7" s="612">
        <v>11459</v>
      </c>
      <c r="J7" s="612">
        <v>15934</v>
      </c>
      <c r="K7" s="218">
        <f>SUM(B7,E7,H7)</f>
        <v>108381</v>
      </c>
      <c r="M7" s="106" t="s">
        <v>285</v>
      </c>
      <c r="N7" s="220">
        <f>IF(ISBLANK(G7),"",G7)</f>
        <v>34313</v>
      </c>
      <c r="O7" s="107">
        <f>IF(ISBLANK(F7),"",F7)</f>
        <v>32590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3892</v>
      </c>
      <c r="O8" s="83">
        <f>IF(ISBLANK(C7),"",C7)</f>
        <v>10193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15934</v>
      </c>
      <c r="O13" s="80">
        <f>IF(ISBLANK(I7),"",I7)</f>
        <v>11459</v>
      </c>
      <c r="P13" s="211"/>
    </row>
    <row r="14" spans="1:17" ht="27.75" customHeight="1" x14ac:dyDescent="0.25">
      <c r="M14" s="106" t="s">
        <v>515</v>
      </c>
      <c r="N14" s="220">
        <f>IF(ISBLANK(G7),"",G7)</f>
        <v>34313</v>
      </c>
      <c r="O14" s="107">
        <f>IF(ISBLANK(F7),"",F7)</f>
        <v>32590</v>
      </c>
      <c r="P14" s="211"/>
    </row>
    <row r="15" spans="1:17" ht="26.25" customHeight="1" x14ac:dyDescent="0.25">
      <c r="M15" s="108" t="s">
        <v>516</v>
      </c>
      <c r="N15" s="170">
        <f>IF(ISBLANK(D7),"",D7)</f>
        <v>3892</v>
      </c>
      <c r="O15" s="83">
        <f>IF(ISBLANK(C7),"",C7)</f>
        <v>10193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4928</v>
      </c>
      <c r="C21" s="616">
        <v>3592</v>
      </c>
      <c r="D21" s="616">
        <v>1336</v>
      </c>
      <c r="E21" s="599">
        <v>18507</v>
      </c>
      <c r="F21" s="616">
        <v>9070</v>
      </c>
      <c r="G21" s="945">
        <v>9437</v>
      </c>
      <c r="H21" s="616">
        <v>7471</v>
      </c>
      <c r="I21" s="616">
        <v>2976</v>
      </c>
      <c r="J21" s="616">
        <v>4495</v>
      </c>
      <c r="K21" s="217">
        <f>SUM(B21,E21,H21)</f>
        <v>30906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5505</v>
      </c>
      <c r="C22" s="1028">
        <v>3872</v>
      </c>
      <c r="D22" s="980">
        <v>1633</v>
      </c>
      <c r="E22" s="1034">
        <v>18246</v>
      </c>
      <c r="F22" s="1028">
        <v>8892</v>
      </c>
      <c r="G22" s="980">
        <v>9354</v>
      </c>
      <c r="H22" s="1034">
        <v>7403</v>
      </c>
      <c r="I22" s="1028">
        <v>2965</v>
      </c>
      <c r="J22" s="1028">
        <v>4438</v>
      </c>
      <c r="K22" s="218">
        <f>SUM(B22,E22,H22)</f>
        <v>31154</v>
      </c>
      <c r="M22" s="105" t="s">
        <v>284</v>
      </c>
      <c r="N22" s="171">
        <f>IF(ISBLANK(J23),"",J23)</f>
        <v>4711</v>
      </c>
      <c r="O22" s="80">
        <f>IF(ISBLANK(I23),"",I23)</f>
        <v>3002</v>
      </c>
      <c r="P22" s="211"/>
    </row>
    <row r="23" spans="1:17" ht="24.75" x14ac:dyDescent="0.25">
      <c r="A23" s="218">
        <v>2022</v>
      </c>
      <c r="B23" s="1034">
        <v>5763</v>
      </c>
      <c r="C23" s="1028">
        <v>4153</v>
      </c>
      <c r="D23" s="980">
        <v>1610</v>
      </c>
      <c r="E23" s="1034">
        <v>18113</v>
      </c>
      <c r="F23" s="1028">
        <v>8899</v>
      </c>
      <c r="G23" s="980">
        <v>9214</v>
      </c>
      <c r="H23" s="1034">
        <v>7713</v>
      </c>
      <c r="I23" s="1028">
        <v>3002</v>
      </c>
      <c r="J23" s="1028">
        <v>4711</v>
      </c>
      <c r="K23" s="218">
        <f>SUM(B23,E23,H23)</f>
        <v>31589</v>
      </c>
      <c r="M23" s="106" t="s">
        <v>285</v>
      </c>
      <c r="N23" s="220">
        <f>IF(ISBLANK(G23),"",G23)</f>
        <v>9214</v>
      </c>
      <c r="O23" s="107">
        <f>IF(ISBLANK(F23),"",F23)</f>
        <v>8899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1610</v>
      </c>
      <c r="O24" s="109">
        <f>IF(ISBLANK(C23),"",C23)</f>
        <v>4153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4711</v>
      </c>
      <c r="O29" s="80">
        <f>IF(ISBLANK(I23),"",I23)</f>
        <v>3002</v>
      </c>
      <c r="P29" s="211"/>
    </row>
    <row r="30" spans="1:17" ht="27.75" customHeight="1" x14ac:dyDescent="0.25">
      <c r="M30" s="106" t="s">
        <v>515</v>
      </c>
      <c r="N30" s="220">
        <f>IF(ISBLANK(G23),"",G23)</f>
        <v>9214</v>
      </c>
      <c r="O30" s="107">
        <f>IF(ISBLANK(F23),"",F23)</f>
        <v>8899</v>
      </c>
      <c r="P30" s="211"/>
    </row>
    <row r="31" spans="1:17" ht="27.75" customHeight="1" x14ac:dyDescent="0.25">
      <c r="M31" s="108" t="s">
        <v>516</v>
      </c>
      <c r="N31" s="221">
        <f>IF(ISBLANK(D23),"",D23)</f>
        <v>1610</v>
      </c>
      <c r="O31" s="109">
        <f>IF(ISBLANK(C23),"",C23)</f>
        <v>4153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57007853</v>
      </c>
      <c r="D5" s="253"/>
    </row>
    <row r="6" spans="1:4" ht="30" x14ac:dyDescent="0.25">
      <c r="A6" s="686" t="s">
        <v>474</v>
      </c>
      <c r="B6" s="617">
        <v>62222223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84</v>
      </c>
      <c r="D5" s="611">
        <v>82.2</v>
      </c>
      <c r="E5" s="945">
        <v>85.9</v>
      </c>
      <c r="F5" s="610"/>
      <c r="G5" s="611"/>
      <c r="H5" s="945"/>
      <c r="I5" s="610">
        <v>0.6</v>
      </c>
      <c r="J5" s="611">
        <v>0.8</v>
      </c>
      <c r="K5" s="945">
        <v>0.3</v>
      </c>
      <c r="L5" s="610">
        <v>83.4</v>
      </c>
      <c r="M5" s="611">
        <v>82</v>
      </c>
      <c r="N5" s="945">
        <v>84.9</v>
      </c>
    </row>
    <row r="6" spans="1:14" x14ac:dyDescent="0.25">
      <c r="A6" s="286">
        <v>2021</v>
      </c>
      <c r="B6" s="457">
        <v>262</v>
      </c>
      <c r="C6" s="457">
        <v>83.1</v>
      </c>
      <c r="D6" s="458">
        <v>81.099999999999994</v>
      </c>
      <c r="E6" s="976">
        <v>85.1</v>
      </c>
      <c r="F6" s="457">
        <v>731</v>
      </c>
      <c r="G6" s="458">
        <v>484</v>
      </c>
      <c r="H6" s="976">
        <v>247</v>
      </c>
      <c r="I6" s="457">
        <v>0.4</v>
      </c>
      <c r="J6" s="458">
        <v>0.4</v>
      </c>
      <c r="K6" s="976">
        <v>0.4</v>
      </c>
      <c r="L6" s="457">
        <v>84.1</v>
      </c>
      <c r="M6" s="458">
        <v>82.4</v>
      </c>
      <c r="N6" s="976">
        <v>86</v>
      </c>
    </row>
    <row r="7" spans="1:14" x14ac:dyDescent="0.25">
      <c r="A7" s="286">
        <v>2022</v>
      </c>
      <c r="B7" s="601">
        <v>264</v>
      </c>
      <c r="C7" s="601">
        <v>84.3</v>
      </c>
      <c r="D7" s="612">
        <v>82.2</v>
      </c>
      <c r="E7" s="980">
        <v>86.5</v>
      </c>
      <c r="F7" s="601">
        <v>600</v>
      </c>
      <c r="G7" s="612">
        <v>386</v>
      </c>
      <c r="H7" s="980">
        <v>214</v>
      </c>
      <c r="I7" s="601">
        <v>1.2</v>
      </c>
      <c r="J7" s="612">
        <v>1.4</v>
      </c>
      <c r="K7" s="980">
        <v>1</v>
      </c>
      <c r="L7" s="601">
        <v>91.1</v>
      </c>
      <c r="M7" s="612">
        <v>89.9</v>
      </c>
      <c r="N7" s="980">
        <v>92.5</v>
      </c>
    </row>
    <row r="8" spans="1:14" x14ac:dyDescent="0.25">
      <c r="A8" s="219">
        <v>2023</v>
      </c>
      <c r="B8" s="947">
        <v>252</v>
      </c>
      <c r="C8" s="947"/>
      <c r="D8" s="981"/>
      <c r="E8" s="979"/>
      <c r="F8" s="947">
        <v>454</v>
      </c>
      <c r="G8" s="981">
        <v>299</v>
      </c>
      <c r="H8" s="979">
        <v>155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7115</v>
      </c>
      <c r="C5" s="207">
        <v>5960</v>
      </c>
      <c r="G5" s="113"/>
      <c r="H5" s="174" t="s">
        <v>586</v>
      </c>
      <c r="I5" s="207">
        <v>3695</v>
      </c>
      <c r="J5" s="207">
        <v>3601</v>
      </c>
    </row>
    <row r="6" spans="1:13" ht="15" customHeight="1" x14ac:dyDescent="0.25">
      <c r="A6" s="175" t="s">
        <v>587</v>
      </c>
      <c r="B6" s="208">
        <v>91471</v>
      </c>
      <c r="C6" s="208">
        <v>18187</v>
      </c>
      <c r="G6" s="113"/>
      <c r="H6" s="175" t="s">
        <v>587</v>
      </c>
      <c r="I6" s="208">
        <v>24374</v>
      </c>
      <c r="J6" s="208">
        <v>8868</v>
      </c>
    </row>
    <row r="7" spans="1:13" ht="15" customHeight="1" x14ac:dyDescent="0.25">
      <c r="A7" s="175" t="s">
        <v>588</v>
      </c>
      <c r="B7" s="208">
        <v>275059</v>
      </c>
      <c r="C7" s="208">
        <v>167443</v>
      </c>
      <c r="G7" s="113"/>
      <c r="H7" s="175" t="s">
        <v>588</v>
      </c>
      <c r="I7" s="208">
        <v>140207</v>
      </c>
      <c r="J7" s="208">
        <v>64739</v>
      </c>
    </row>
    <row r="8" spans="1:13" ht="15" customHeight="1" x14ac:dyDescent="0.25">
      <c r="A8" s="175" t="s">
        <v>589</v>
      </c>
      <c r="B8" s="208">
        <v>372242</v>
      </c>
      <c r="C8" s="208">
        <v>348271</v>
      </c>
      <c r="G8" s="113"/>
      <c r="H8" s="175" t="s">
        <v>589</v>
      </c>
      <c r="I8" s="208">
        <v>316776</v>
      </c>
      <c r="J8" s="208">
        <v>265176</v>
      </c>
    </row>
    <row r="9" spans="1:13" ht="15" customHeight="1" x14ac:dyDescent="0.25">
      <c r="A9" s="175" t="s">
        <v>590</v>
      </c>
      <c r="B9" s="208">
        <v>644380</v>
      </c>
      <c r="C9" s="208">
        <v>779491</v>
      </c>
      <c r="G9" s="113"/>
      <c r="H9" s="175" t="s">
        <v>590</v>
      </c>
      <c r="I9" s="208">
        <v>677009</v>
      </c>
      <c r="J9" s="208">
        <v>799299</v>
      </c>
    </row>
    <row r="10" spans="1:13" ht="15" customHeight="1" x14ac:dyDescent="0.25">
      <c r="A10" s="175" t="s">
        <v>591</v>
      </c>
      <c r="B10" s="208">
        <v>71314</v>
      </c>
      <c r="C10" s="208">
        <v>78854</v>
      </c>
      <c r="G10" s="113"/>
      <c r="H10" s="175" t="s">
        <v>591</v>
      </c>
      <c r="I10" s="208">
        <v>75877</v>
      </c>
      <c r="J10" s="208">
        <v>71335</v>
      </c>
    </row>
    <row r="11" spans="1:13" ht="15" customHeight="1" x14ac:dyDescent="0.25">
      <c r="A11" s="176" t="s">
        <v>592</v>
      </c>
      <c r="B11" s="209">
        <v>110501</v>
      </c>
      <c r="C11" s="209">
        <v>110247</v>
      </c>
      <c r="G11" s="113"/>
      <c r="H11" s="176" t="s">
        <v>592</v>
      </c>
      <c r="I11" s="209">
        <v>179221</v>
      </c>
      <c r="J11" s="209">
        <v>148980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7115</v>
      </c>
      <c r="C17" s="178">
        <f>IF(ISBLANK(C5),"0",C5)</f>
        <v>5960</v>
      </c>
      <c r="G17" s="113"/>
      <c r="H17" s="174" t="s">
        <v>586</v>
      </c>
      <c r="I17" s="177">
        <f>IF(ISBLANK(I5),"0",I5)</f>
        <v>3695</v>
      </c>
      <c r="J17" s="178">
        <f>IF(ISBLANK(J5),"0",J5)</f>
        <v>3601</v>
      </c>
    </row>
    <row r="18" spans="1:13" ht="15" customHeight="1" x14ac:dyDescent="0.25">
      <c r="A18" s="175" t="s">
        <v>587</v>
      </c>
      <c r="B18" s="179">
        <f t="shared" ref="B18:C18" si="0">IF(ISBLANK(B6),"0",B6)</f>
        <v>91471</v>
      </c>
      <c r="C18" s="180">
        <f t="shared" si="0"/>
        <v>18187</v>
      </c>
      <c r="G18" s="113"/>
      <c r="H18" s="175" t="s">
        <v>587</v>
      </c>
      <c r="I18" s="179">
        <f t="shared" ref="I18:J18" si="1">IF(ISBLANK(I6),"0",I6)</f>
        <v>24374</v>
      </c>
      <c r="J18" s="180">
        <f t="shared" si="1"/>
        <v>8868</v>
      </c>
    </row>
    <row r="19" spans="1:13" ht="15" customHeight="1" x14ac:dyDescent="0.25">
      <c r="A19" s="175" t="s">
        <v>588</v>
      </c>
      <c r="B19" s="179">
        <f t="shared" ref="B19:C19" si="2">IF(ISBLANK(B7),"0",B7)</f>
        <v>275059</v>
      </c>
      <c r="C19" s="180">
        <f t="shared" si="2"/>
        <v>167443</v>
      </c>
      <c r="G19" s="113"/>
      <c r="H19" s="175" t="s">
        <v>588</v>
      </c>
      <c r="I19" s="179">
        <f t="shared" ref="I19:J19" si="3">IF(ISBLANK(I7),"0",I7)</f>
        <v>140207</v>
      </c>
      <c r="J19" s="180">
        <f t="shared" si="3"/>
        <v>64739</v>
      </c>
    </row>
    <row r="20" spans="1:13" ht="15" customHeight="1" x14ac:dyDescent="0.25">
      <c r="A20" s="175" t="s">
        <v>589</v>
      </c>
      <c r="B20" s="179">
        <f t="shared" ref="B20:C20" si="4">IF(ISBLANK(B8),"0",B8)</f>
        <v>372242</v>
      </c>
      <c r="C20" s="180">
        <f t="shared" si="4"/>
        <v>348271</v>
      </c>
      <c r="G20" s="113"/>
      <c r="H20" s="175" t="s">
        <v>589</v>
      </c>
      <c r="I20" s="179">
        <f t="shared" ref="I20:J20" si="5">IF(ISBLANK(I8),"0",I8)</f>
        <v>316776</v>
      </c>
      <c r="J20" s="180">
        <f t="shared" si="5"/>
        <v>265176</v>
      </c>
    </row>
    <row r="21" spans="1:13" ht="15" customHeight="1" x14ac:dyDescent="0.25">
      <c r="A21" s="175" t="s">
        <v>590</v>
      </c>
      <c r="B21" s="179">
        <f t="shared" ref="B21:C21" si="6">IF(ISBLANK(B9),"0",B9)</f>
        <v>644380</v>
      </c>
      <c r="C21" s="180">
        <f t="shared" si="6"/>
        <v>779491</v>
      </c>
      <c r="G21" s="113"/>
      <c r="H21" s="175" t="s">
        <v>590</v>
      </c>
      <c r="I21" s="179">
        <f t="shared" ref="I21:J21" si="7">IF(ISBLANK(I9),"0",I9)</f>
        <v>677009</v>
      </c>
      <c r="J21" s="180">
        <f t="shared" si="7"/>
        <v>799299</v>
      </c>
    </row>
    <row r="22" spans="1:13" ht="15" customHeight="1" x14ac:dyDescent="0.25">
      <c r="A22" s="175" t="s">
        <v>591</v>
      </c>
      <c r="B22" s="179">
        <f t="shared" ref="B22:C22" si="8">IF(ISBLANK(B10),"0",B10)</f>
        <v>71314</v>
      </c>
      <c r="C22" s="180">
        <f t="shared" si="8"/>
        <v>78854</v>
      </c>
      <c r="G22" s="113"/>
      <c r="H22" s="175" t="s">
        <v>591</v>
      </c>
      <c r="I22" s="179">
        <f t="shared" ref="I22:J22" si="9">IF(ISBLANK(I10),"0",I10)</f>
        <v>75877</v>
      </c>
      <c r="J22" s="180">
        <f t="shared" si="9"/>
        <v>71335</v>
      </c>
    </row>
    <row r="23" spans="1:13" ht="15" customHeight="1" x14ac:dyDescent="0.25">
      <c r="A23" s="176" t="s">
        <v>592</v>
      </c>
      <c r="B23" s="181">
        <f t="shared" ref="B23:C23" si="10">IF(ISBLANK(B11),"0",B11)</f>
        <v>110501</v>
      </c>
      <c r="C23" s="182">
        <f t="shared" si="10"/>
        <v>110247</v>
      </c>
      <c r="G23" s="113"/>
      <c r="H23" s="176" t="s">
        <v>592</v>
      </c>
      <c r="I23" s="181">
        <f t="shared" ref="I23:J23" si="11">IF(ISBLANK(I11),"0",I11)</f>
        <v>179221</v>
      </c>
      <c r="J23" s="182">
        <f t="shared" si="11"/>
        <v>148980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0.45258453439451629</v>
      </c>
      <c r="C29" s="184">
        <f>C17/SUM(C17:C23)*100</f>
        <v>0.39510677495420804</v>
      </c>
      <c r="D29" s="253"/>
      <c r="E29" s="253"/>
      <c r="G29" s="113"/>
      <c r="H29" s="174" t="s">
        <v>593</v>
      </c>
      <c r="I29" s="184">
        <f>I17/SUM(I17:I23)*100</f>
        <v>0.26073291705447305</v>
      </c>
      <c r="J29" s="184">
        <f>J17/SUM(J17:J23)*100</f>
        <v>0.2643909902951399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5.8184623957274493</v>
      </c>
      <c r="C30" s="185">
        <f>C18/SUM(C17:C23)*100</f>
        <v>1.2056723013577486</v>
      </c>
      <c r="D30" s="253"/>
      <c r="E30" s="253"/>
      <c r="G30" s="113"/>
      <c r="H30" s="175" t="s">
        <v>594</v>
      </c>
      <c r="I30" s="185">
        <f>I18/SUM(I17:I23)*100</f>
        <v>1.7199199242992493</v>
      </c>
      <c r="J30" s="185">
        <f>J18/SUM(J17:J23)*100</f>
        <v>0.65110227768322715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17.496479191289005</v>
      </c>
      <c r="C31" s="185">
        <f>C19/SUM(C17:C23)*100</f>
        <v>11.100312704472728</v>
      </c>
      <c r="D31" s="253"/>
      <c r="E31" s="253"/>
      <c r="G31" s="113"/>
      <c r="H31" s="175" t="s">
        <v>595</v>
      </c>
      <c r="I31" s="185">
        <f>I19/SUM(I17:I23)*100</f>
        <v>9.8935264144672548</v>
      </c>
      <c r="J31" s="185">
        <f>J19/SUM(J17:J23)*100</f>
        <v>4.7532375231094317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23.678281412801621</v>
      </c>
      <c r="C32" s="185">
        <f>C20/SUM(C17:C23)*100</f>
        <v>23.087958325516276</v>
      </c>
      <c r="D32" s="253"/>
      <c r="E32" s="253"/>
      <c r="G32" s="113"/>
      <c r="H32" s="175" t="s">
        <v>596</v>
      </c>
      <c r="I32" s="185">
        <f>I20/SUM(I17:I23)*100</f>
        <v>22.352890536629978</v>
      </c>
      <c r="J32" s="185">
        <f>J20/SUM(J17:J23)*100</f>
        <v>19.469632113997232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40.988956046821983</v>
      </c>
      <c r="C33" s="185">
        <f>C21/SUM(C17:C23)*100</f>
        <v>51.67486159661587</v>
      </c>
      <c r="D33" s="253"/>
      <c r="E33" s="253"/>
      <c r="G33" s="113"/>
      <c r="H33" s="175" t="s">
        <v>597</v>
      </c>
      <c r="I33" s="185">
        <f>I21/SUM(I17:I23)*100</f>
        <v>47.772268319927406</v>
      </c>
      <c r="J33" s="185">
        <f>J21/SUM(J17:J23)*100</f>
        <v>58.685768995255508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4.5362773697555214</v>
      </c>
      <c r="C34" s="185">
        <f>C22/SUM(C17:C23)*100</f>
        <v>5.2274747705099198</v>
      </c>
      <c r="D34" s="253"/>
      <c r="E34" s="253"/>
      <c r="G34" s="113"/>
      <c r="H34" s="175" t="s">
        <v>598</v>
      </c>
      <c r="I34" s="185">
        <f>I22/SUM(I17:I23)*100</f>
        <v>5.3541628003632624</v>
      </c>
      <c r="J34" s="185">
        <f>J22/SUM(J17:J23)*100</f>
        <v>5.2375260462937536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7.0289590492099014</v>
      </c>
      <c r="C35" s="186">
        <f>C23/SUM(C17:C23)*100</f>
        <v>7.3086135265732501</v>
      </c>
      <c r="D35" s="253"/>
      <c r="E35" s="253"/>
      <c r="G35" s="113"/>
      <c r="H35" s="176" t="s">
        <v>599</v>
      </c>
      <c r="I35" s="186">
        <f>I23/SUM(I17:I23)*100</f>
        <v>12.64649908725838</v>
      </c>
      <c r="J35" s="186">
        <f>J23/SUM(J17:J23)*100</f>
        <v>10.938342053365718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0.45258453439451629</v>
      </c>
      <c r="C41" s="184">
        <f t="shared" si="12"/>
        <v>0.39510677495420804</v>
      </c>
      <c r="G41" s="113"/>
      <c r="H41" s="174" t="s">
        <v>601</v>
      </c>
      <c r="I41" s="184">
        <f t="shared" ref="I41:J41" si="13">I29</f>
        <v>0.26073291705447305</v>
      </c>
      <c r="J41" s="184">
        <f t="shared" si="13"/>
        <v>0.2643909902951399</v>
      </c>
    </row>
    <row r="42" spans="1:12" x14ac:dyDescent="0.25">
      <c r="A42" s="175" t="s">
        <v>602</v>
      </c>
      <c r="B42" s="185">
        <f t="shared" si="12"/>
        <v>5.8184623957274493</v>
      </c>
      <c r="C42" s="185">
        <f t="shared" si="12"/>
        <v>1.2056723013577486</v>
      </c>
      <c r="G42" s="113"/>
      <c r="H42" s="175" t="s">
        <v>602</v>
      </c>
      <c r="I42" s="185">
        <f t="shared" ref="I42:J42" si="14">I30</f>
        <v>1.7199199242992493</v>
      </c>
      <c r="J42" s="185">
        <f t="shared" si="14"/>
        <v>0.65110227768322715</v>
      </c>
    </row>
    <row r="43" spans="1:12" x14ac:dyDescent="0.25">
      <c r="A43" s="175" t="s">
        <v>603</v>
      </c>
      <c r="B43" s="185">
        <f t="shared" si="12"/>
        <v>17.496479191289005</v>
      </c>
      <c r="C43" s="185">
        <f t="shared" si="12"/>
        <v>11.100312704472728</v>
      </c>
      <c r="G43" s="113"/>
      <c r="H43" s="175" t="s">
        <v>603</v>
      </c>
      <c r="I43" s="185">
        <f t="shared" ref="I43:J43" si="15">I31</f>
        <v>9.8935264144672548</v>
      </c>
      <c r="J43" s="185">
        <f t="shared" si="15"/>
        <v>4.7532375231094317</v>
      </c>
    </row>
    <row r="44" spans="1:12" x14ac:dyDescent="0.25">
      <c r="A44" s="175" t="s">
        <v>604</v>
      </c>
      <c r="B44" s="185">
        <f t="shared" si="12"/>
        <v>23.678281412801621</v>
      </c>
      <c r="C44" s="185">
        <f t="shared" si="12"/>
        <v>23.087958325516276</v>
      </c>
      <c r="G44" s="113"/>
      <c r="H44" s="175" t="s">
        <v>604</v>
      </c>
      <c r="I44" s="185">
        <f t="shared" ref="I44:J44" si="16">I32</f>
        <v>22.352890536629978</v>
      </c>
      <c r="J44" s="185">
        <f t="shared" si="16"/>
        <v>19.469632113997232</v>
      </c>
    </row>
    <row r="45" spans="1:12" x14ac:dyDescent="0.25">
      <c r="A45" s="175" t="s">
        <v>605</v>
      </c>
      <c r="B45" s="185">
        <f t="shared" si="12"/>
        <v>40.988956046821983</v>
      </c>
      <c r="C45" s="185">
        <f t="shared" si="12"/>
        <v>51.67486159661587</v>
      </c>
      <c r="G45" s="113"/>
      <c r="H45" s="175" t="s">
        <v>605</v>
      </c>
      <c r="I45" s="185">
        <f t="shared" ref="I45:J45" si="17">I33</f>
        <v>47.772268319927406</v>
      </c>
      <c r="J45" s="185">
        <f t="shared" si="17"/>
        <v>58.685768995255508</v>
      </c>
    </row>
    <row r="46" spans="1:12" x14ac:dyDescent="0.25">
      <c r="A46" s="175" t="s">
        <v>606</v>
      </c>
      <c r="B46" s="185">
        <f t="shared" si="12"/>
        <v>4.5362773697555214</v>
      </c>
      <c r="C46" s="185">
        <f t="shared" si="12"/>
        <v>5.2274747705099198</v>
      </c>
      <c r="G46" s="113"/>
      <c r="H46" s="175" t="s">
        <v>606</v>
      </c>
      <c r="I46" s="185">
        <f t="shared" ref="I46:J46" si="18">I34</f>
        <v>5.3541628003632624</v>
      </c>
      <c r="J46" s="185">
        <f t="shared" si="18"/>
        <v>5.2375260462937536</v>
      </c>
    </row>
    <row r="47" spans="1:12" x14ac:dyDescent="0.25">
      <c r="A47" s="176" t="s">
        <v>607</v>
      </c>
      <c r="B47" s="186">
        <f t="shared" si="12"/>
        <v>7.0289590492099014</v>
      </c>
      <c r="C47" s="186">
        <f t="shared" si="12"/>
        <v>7.3086135265732501</v>
      </c>
      <c r="G47" s="113"/>
      <c r="H47" s="176" t="s">
        <v>607</v>
      </c>
      <c r="I47" s="186">
        <f t="shared" ref="I47:J47" si="19">I35</f>
        <v>12.64649908725838</v>
      </c>
      <c r="J47" s="186">
        <f t="shared" si="19"/>
        <v>10.938342053365718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949481</v>
      </c>
      <c r="C5" s="207">
        <v>835768</v>
      </c>
      <c r="D5" s="253"/>
      <c r="E5" s="253"/>
      <c r="F5" s="1003"/>
      <c r="H5" s="174" t="s">
        <v>624</v>
      </c>
      <c r="I5" s="207">
        <v>440814</v>
      </c>
      <c r="J5" s="207">
        <v>359986</v>
      </c>
    </row>
    <row r="6" spans="1:10" ht="15" customHeight="1" x14ac:dyDescent="0.25">
      <c r="A6" s="175" t="s">
        <v>625</v>
      </c>
      <c r="B6" s="208">
        <v>215206</v>
      </c>
      <c r="C6" s="208">
        <v>235180</v>
      </c>
      <c r="D6" s="253"/>
      <c r="E6" s="253"/>
      <c r="F6" s="1003"/>
      <c r="H6" s="175" t="s">
        <v>625</v>
      </c>
      <c r="I6" s="208">
        <v>403756</v>
      </c>
      <c r="J6" s="208">
        <v>468332</v>
      </c>
    </row>
    <row r="7" spans="1:10" ht="15" customHeight="1" x14ac:dyDescent="0.25">
      <c r="A7" s="176" t="s">
        <v>626</v>
      </c>
      <c r="B7" s="209">
        <v>407395</v>
      </c>
      <c r="C7" s="209">
        <v>437505</v>
      </c>
      <c r="D7" s="253"/>
      <c r="E7" s="253"/>
      <c r="F7" s="1003"/>
      <c r="H7" s="175" t="s">
        <v>626</v>
      </c>
      <c r="I7" s="208">
        <v>568519</v>
      </c>
      <c r="J7" s="208">
        <v>529340</v>
      </c>
    </row>
    <row r="8" spans="1:10" x14ac:dyDescent="0.25">
      <c r="D8" s="253"/>
      <c r="E8" s="253"/>
      <c r="F8" s="1003"/>
      <c r="H8" s="176" t="s">
        <v>2351</v>
      </c>
      <c r="I8" s="209">
        <v>4070</v>
      </c>
      <c r="J8" s="209">
        <v>4340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949481</v>
      </c>
      <c r="C13" s="178">
        <f>IF(ISBLANK(C5),"0",C5)</f>
        <v>835768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215206</v>
      </c>
      <c r="C14" s="180">
        <f t="shared" si="0"/>
        <v>235180</v>
      </c>
      <c r="D14" s="253"/>
      <c r="E14" s="253"/>
      <c r="F14" s="1003"/>
      <c r="H14" s="174" t="s">
        <v>624</v>
      </c>
      <c r="I14" s="177">
        <f>IF(ISBLANK(I5),"0",I5)</f>
        <v>440814</v>
      </c>
      <c r="J14" s="178">
        <f>IF(ISBLANK(J5),"0",J5)</f>
        <v>359986</v>
      </c>
    </row>
    <row r="15" spans="1:10" ht="15" customHeight="1" x14ac:dyDescent="0.25">
      <c r="A15" s="176" t="s">
        <v>626</v>
      </c>
      <c r="B15" s="181">
        <f t="shared" si="0"/>
        <v>407395</v>
      </c>
      <c r="C15" s="182">
        <f t="shared" si="0"/>
        <v>437505</v>
      </c>
      <c r="D15" s="253"/>
      <c r="E15" s="253"/>
      <c r="F15" s="1003"/>
      <c r="H15" s="175" t="s">
        <v>625</v>
      </c>
      <c r="I15" s="179">
        <f t="shared" ref="I15:J15" si="1">IF(ISBLANK(I6),"0",I6)</f>
        <v>403756</v>
      </c>
      <c r="J15" s="180">
        <f t="shared" si="1"/>
        <v>468332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568519</v>
      </c>
      <c r="J16" s="180">
        <f t="shared" si="2"/>
        <v>529340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4070</v>
      </c>
      <c r="J17" s="182">
        <f t="shared" si="3"/>
        <v>4340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60.396404258810932</v>
      </c>
      <c r="C21" s="184">
        <f>C13/SUM(C13:C15)*100</f>
        <v>55.405637431196062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13.689235039902497</v>
      </c>
      <c r="C22" s="185">
        <f>C14/SUM(C13:C15)*100</f>
        <v>15.590807270760177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25.914360701286576</v>
      </c>
      <c r="C23" s="186">
        <f>C15/SUM(C13:C15)*100</f>
        <v>29.003555298043761</v>
      </c>
      <c r="D23" s="253"/>
      <c r="E23" s="253"/>
      <c r="F23" s="1003"/>
      <c r="H23" s="174" t="s">
        <v>629</v>
      </c>
      <c r="I23" s="184">
        <f>I14/SUM(I14:I17)*100</f>
        <v>31.105472286454798</v>
      </c>
      <c r="J23" s="184">
        <f>J14/SUM(J14:J17)*100</f>
        <v>26.430728973170297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28.49052223497857</v>
      </c>
      <c r="J24" s="185">
        <f>J15/SUM(J14:J17)*100</f>
        <v>34.385659890836848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40.116811169388896</v>
      </c>
      <c r="J25" s="185">
        <f>J16/SUM(J14:J17)*100</f>
        <v>38.864961622557445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0.28719430917772809</v>
      </c>
      <c r="J26" s="186">
        <f>J17/SUM(J14:J17)*100</f>
        <v>0.31864951343540887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60.396404258810932</v>
      </c>
      <c r="C29" s="189">
        <f t="shared" si="4"/>
        <v>55.405637431196062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13.689235039902497</v>
      </c>
      <c r="C30" s="192">
        <f t="shared" si="4"/>
        <v>15.590807270760177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25.914360701286576</v>
      </c>
      <c r="C31" s="195">
        <f t="shared" si="4"/>
        <v>29.003555298043761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31.105472286454798</v>
      </c>
      <c r="J32" s="189">
        <f>J23</f>
        <v>26.430728973170297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28.49052223497857</v>
      </c>
      <c r="J33" s="192">
        <f t="shared" si="5"/>
        <v>34.385659890836848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40.116811169388896</v>
      </c>
      <c r="J34" s="192">
        <f t="shared" si="6"/>
        <v>38.864961622557445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0.28719430917772809</v>
      </c>
      <c r="J35" s="195">
        <f t="shared" si="7"/>
        <v>0.31864951343540887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63651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5534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3236200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75.459999999999994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160.6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454</v>
      </c>
      <c r="C5" s="655">
        <v>442</v>
      </c>
      <c r="E5" s="28"/>
      <c r="J5" s="654" t="s">
        <v>542</v>
      </c>
      <c r="K5" s="669">
        <f>IF(ISBLANK(B5),"",B5)</f>
        <v>454</v>
      </c>
      <c r="L5" s="618">
        <f>IF(ISBLANK(C5),"",C5)</f>
        <v>442</v>
      </c>
      <c r="N5" s="28"/>
    </row>
    <row r="6" spans="1:15" x14ac:dyDescent="0.25">
      <c r="A6" s="656" t="s">
        <v>543</v>
      </c>
      <c r="B6" s="657">
        <v>614</v>
      </c>
      <c r="C6" s="657">
        <v>616</v>
      </c>
      <c r="E6" s="44"/>
      <c r="J6" s="656" t="s">
        <v>543</v>
      </c>
      <c r="K6" s="670">
        <f t="shared" ref="K6:K10" si="0">IF(ISBLANK(B6),"",B6)</f>
        <v>614</v>
      </c>
      <c r="L6" s="619">
        <f t="shared" ref="L6:L10" si="1">IF(ISBLANK(C6),"",C6)</f>
        <v>616</v>
      </c>
      <c r="N6" s="44"/>
    </row>
    <row r="7" spans="1:15" x14ac:dyDescent="0.25">
      <c r="A7" s="656" t="s">
        <v>641</v>
      </c>
      <c r="B7" s="657">
        <v>2649</v>
      </c>
      <c r="C7" s="657">
        <v>2185</v>
      </c>
      <c r="E7" s="44"/>
      <c r="J7" s="656" t="s">
        <v>641</v>
      </c>
      <c r="K7" s="670">
        <f t="shared" si="0"/>
        <v>2649</v>
      </c>
      <c r="L7" s="619">
        <f t="shared" si="1"/>
        <v>2185</v>
      </c>
      <c r="N7" s="44"/>
    </row>
    <row r="8" spans="1:15" x14ac:dyDescent="0.25">
      <c r="A8" s="650" t="s">
        <v>642</v>
      </c>
      <c r="B8" s="651">
        <v>2924</v>
      </c>
      <c r="C8" s="651">
        <v>1941</v>
      </c>
      <c r="E8" s="21"/>
      <c r="J8" s="650" t="s">
        <v>642</v>
      </c>
      <c r="K8" s="670">
        <f t="shared" si="0"/>
        <v>2924</v>
      </c>
      <c r="L8" s="619">
        <f t="shared" si="1"/>
        <v>1941</v>
      </c>
      <c r="N8" s="21"/>
    </row>
    <row r="9" spans="1:15" x14ac:dyDescent="0.25">
      <c r="A9" s="650" t="s">
        <v>643</v>
      </c>
      <c r="B9" s="651">
        <v>5852</v>
      </c>
      <c r="C9" s="651">
        <v>2537</v>
      </c>
      <c r="E9" s="21"/>
      <c r="J9" s="650" t="s">
        <v>643</v>
      </c>
      <c r="K9" s="670">
        <f t="shared" si="0"/>
        <v>5852</v>
      </c>
      <c r="L9" s="619">
        <f t="shared" si="1"/>
        <v>2537</v>
      </c>
      <c r="N9" s="21"/>
    </row>
    <row r="10" spans="1:15" x14ac:dyDescent="0.25">
      <c r="A10" s="652" t="s">
        <v>365</v>
      </c>
      <c r="B10" s="653">
        <v>61046</v>
      </c>
      <c r="C10" s="653">
        <v>5951</v>
      </c>
      <c r="J10" s="652" t="s">
        <v>365</v>
      </c>
      <c r="K10" s="671">
        <f t="shared" si="0"/>
        <v>61046</v>
      </c>
      <c r="L10" s="620">
        <f t="shared" si="1"/>
        <v>5951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4.43</v>
      </c>
      <c r="C15" s="197"/>
      <c r="D15" s="253"/>
      <c r="E15" s="211"/>
      <c r="F15" s="253"/>
      <c r="G15" s="253"/>
      <c r="J15" s="673" t="s">
        <v>488</v>
      </c>
      <c r="K15" s="674">
        <f>B15</f>
        <v>4.43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0.85</v>
      </c>
      <c r="C16" s="197"/>
      <c r="D16" s="253"/>
      <c r="E16" s="254"/>
      <c r="F16" s="253"/>
      <c r="G16" s="253"/>
      <c r="J16" s="675" t="s">
        <v>489</v>
      </c>
      <c r="K16" s="676">
        <f>B16</f>
        <v>0.85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1.33</v>
      </c>
      <c r="C18" s="197"/>
      <c r="D18" s="255"/>
      <c r="E18" s="256"/>
      <c r="F18" s="253"/>
      <c r="G18" s="253"/>
      <c r="J18" s="678" t="s">
        <v>501</v>
      </c>
      <c r="K18" s="674">
        <f>B18</f>
        <v>1.33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3.97</v>
      </c>
      <c r="C19" s="198"/>
      <c r="D19" s="255"/>
      <c r="E19" s="256"/>
      <c r="F19" s="253"/>
      <c r="G19" s="253"/>
      <c r="J19" s="672" t="s">
        <v>502</v>
      </c>
      <c r="K19" s="676">
        <f>B19</f>
        <v>3.97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2.67</v>
      </c>
      <c r="C21" s="253"/>
      <c r="D21" s="253"/>
      <c r="E21" s="253"/>
      <c r="F21" s="253"/>
      <c r="G21" s="253"/>
      <c r="J21" s="661" t="s">
        <v>498</v>
      </c>
      <c r="K21" s="679">
        <f>B21</f>
        <v>2.67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168</v>
      </c>
      <c r="C32" s="655">
        <v>196</v>
      </c>
      <c r="E32" s="28"/>
      <c r="J32" s="654" t="s">
        <v>542</v>
      </c>
      <c r="K32" s="669">
        <f>IF(ISBLANK(B32),"",B32)</f>
        <v>168</v>
      </c>
      <c r="L32" s="618">
        <f>IF(ISBLANK(C32),"",C32)</f>
        <v>196</v>
      </c>
      <c r="N32" s="28"/>
    </row>
    <row r="33" spans="1:15" x14ac:dyDescent="0.25">
      <c r="A33" s="656" t="s">
        <v>543</v>
      </c>
      <c r="B33" s="657">
        <v>192</v>
      </c>
      <c r="C33" s="657">
        <v>181</v>
      </c>
      <c r="E33" s="44"/>
      <c r="J33" s="656" t="s">
        <v>543</v>
      </c>
      <c r="K33" s="670">
        <f t="shared" ref="K33:K37" si="2">IF(ISBLANK(B33),"",B33)</f>
        <v>192</v>
      </c>
      <c r="L33" s="619">
        <f t="shared" ref="L33:L37" si="3">IF(ISBLANK(C33),"",C33)</f>
        <v>181</v>
      </c>
      <c r="N33" s="44"/>
    </row>
    <row r="34" spans="1:15" x14ac:dyDescent="0.25">
      <c r="A34" s="656" t="s">
        <v>641</v>
      </c>
      <c r="B34" s="657">
        <v>1192</v>
      </c>
      <c r="C34" s="657">
        <v>1192</v>
      </c>
      <c r="E34" s="44"/>
      <c r="J34" s="656" t="s">
        <v>641</v>
      </c>
      <c r="K34" s="670">
        <f t="shared" si="2"/>
        <v>1192</v>
      </c>
      <c r="L34" s="619">
        <f t="shared" si="3"/>
        <v>1192</v>
      </c>
      <c r="N34" s="44"/>
    </row>
    <row r="35" spans="1:15" x14ac:dyDescent="0.25">
      <c r="A35" s="650" t="s">
        <v>642</v>
      </c>
      <c r="B35" s="651">
        <v>1841</v>
      </c>
      <c r="C35" s="651">
        <v>1449</v>
      </c>
      <c r="E35" s="21"/>
      <c r="J35" s="650" t="s">
        <v>642</v>
      </c>
      <c r="K35" s="670">
        <f t="shared" si="2"/>
        <v>1841</v>
      </c>
      <c r="L35" s="619">
        <f t="shared" si="3"/>
        <v>1449</v>
      </c>
      <c r="N35" s="21"/>
    </row>
    <row r="36" spans="1:15" x14ac:dyDescent="0.25">
      <c r="A36" s="650" t="s">
        <v>643</v>
      </c>
      <c r="B36" s="651">
        <v>2423</v>
      </c>
      <c r="C36" s="651">
        <v>1340</v>
      </c>
      <c r="E36" s="21"/>
      <c r="J36" s="650" t="s">
        <v>643</v>
      </c>
      <c r="K36" s="670">
        <f t="shared" si="2"/>
        <v>2423</v>
      </c>
      <c r="L36" s="619">
        <f t="shared" si="3"/>
        <v>1340</v>
      </c>
      <c r="N36" s="21"/>
    </row>
    <row r="37" spans="1:15" x14ac:dyDescent="0.25">
      <c r="A37" s="652" t="s">
        <v>365</v>
      </c>
      <c r="B37" s="653">
        <v>10957</v>
      </c>
      <c r="C37" s="653">
        <v>1802</v>
      </c>
      <c r="J37" s="652" t="s">
        <v>365</v>
      </c>
      <c r="K37" s="671">
        <f t="shared" si="2"/>
        <v>10957</v>
      </c>
      <c r="L37" s="620">
        <f t="shared" si="3"/>
        <v>1802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1.1200000000000001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1.1200000000000001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0.43</v>
      </c>
      <c r="C43" s="197"/>
      <c r="D43" s="253"/>
      <c r="E43" s="254"/>
      <c r="F43" s="253"/>
      <c r="G43" s="253"/>
      <c r="J43" s="675" t="s">
        <v>489</v>
      </c>
      <c r="K43" s="676">
        <f>B43</f>
        <v>0.43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1.08</v>
      </c>
      <c r="C46" s="198"/>
      <c r="D46" s="255"/>
      <c r="E46" s="256"/>
      <c r="F46" s="253"/>
      <c r="G46" s="253"/>
      <c r="J46" s="672" t="s">
        <v>502</v>
      </c>
      <c r="K46" s="676">
        <f>B46</f>
        <v>1.08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0.78</v>
      </c>
      <c r="C48" s="253"/>
      <c r="D48" s="253"/>
      <c r="E48" s="253"/>
      <c r="F48" s="253"/>
      <c r="G48" s="253"/>
      <c r="J48" s="661" t="s">
        <v>498</v>
      </c>
      <c r="K48" s="679">
        <f>B48</f>
        <v>0.78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49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512078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872933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1378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265583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49</v>
      </c>
      <c r="C4" s="643">
        <v>258822</v>
      </c>
      <c r="D4" s="643">
        <v>67</v>
      </c>
      <c r="E4" s="643">
        <v>293377</v>
      </c>
      <c r="F4" s="643">
        <v>37</v>
      </c>
      <c r="G4" s="643">
        <v>887</v>
      </c>
      <c r="H4" s="643">
        <v>156549</v>
      </c>
      <c r="I4" s="253"/>
      <c r="J4" s="253"/>
      <c r="K4" s="253"/>
    </row>
    <row r="5" spans="1:11" x14ac:dyDescent="0.25">
      <c r="A5" s="767">
        <v>2021</v>
      </c>
      <c r="B5" s="602">
        <v>49</v>
      </c>
      <c r="C5" s="602">
        <v>582946</v>
      </c>
      <c r="D5" s="602">
        <v>67</v>
      </c>
      <c r="E5" s="602">
        <v>385286</v>
      </c>
      <c r="F5" s="602">
        <v>37</v>
      </c>
      <c r="G5" s="602">
        <v>1186</v>
      </c>
      <c r="H5" s="602">
        <v>221777</v>
      </c>
      <c r="I5" s="253"/>
      <c r="J5" s="253"/>
      <c r="K5" s="253"/>
    </row>
    <row r="6" spans="1:11" x14ac:dyDescent="0.25">
      <c r="A6" s="481">
        <v>2022</v>
      </c>
      <c r="B6" s="617">
        <v>49</v>
      </c>
      <c r="C6" s="617">
        <v>512078</v>
      </c>
      <c r="D6" s="617">
        <v>69</v>
      </c>
      <c r="E6" s="617">
        <v>872933</v>
      </c>
      <c r="F6" s="617">
        <v>37</v>
      </c>
      <c r="G6" s="617">
        <v>1378</v>
      </c>
      <c r="H6" s="617">
        <v>265583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9730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217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79.2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131129850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40520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293</v>
      </c>
      <c r="C4" s="600">
        <v>11.5</v>
      </c>
      <c r="D4" s="600">
        <v>71.8</v>
      </c>
      <c r="E4" s="600">
        <v>0.88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292</v>
      </c>
      <c r="C5" s="602">
        <v>10.8</v>
      </c>
      <c r="D5" s="751">
        <v>65.3</v>
      </c>
      <c r="E5" s="751">
        <v>0.97</v>
      </c>
      <c r="G5" s="647" t="s">
        <v>446</v>
      </c>
      <c r="H5" s="648">
        <f>IF(ISBLANK(B4),"",B4)</f>
        <v>293</v>
      </c>
      <c r="I5" s="648">
        <f>IF(ISBLANK(B5),"",B5)</f>
        <v>292</v>
      </c>
      <c r="J5" s="649">
        <f>IF(ISBLANK(B6),"",B6)</f>
        <v>236</v>
      </c>
      <c r="K5" s="569"/>
    </row>
    <row r="6" spans="1:11" x14ac:dyDescent="0.25">
      <c r="A6" s="218">
        <v>2022</v>
      </c>
      <c r="B6" s="601">
        <v>236</v>
      </c>
      <c r="C6" s="602">
        <v>8.6</v>
      </c>
      <c r="D6" s="959">
        <v>76</v>
      </c>
      <c r="E6" s="959">
        <v>0.84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11.5</v>
      </c>
      <c r="I9" s="648">
        <f>IF(ISBLANK(C5),"",C5)</f>
        <v>10.8</v>
      </c>
      <c r="J9" s="649">
        <f>IF(ISBLANK(C6),"",C6)</f>
        <v>8.6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9571</v>
      </c>
      <c r="C4" s="643">
        <v>2.8</v>
      </c>
      <c r="D4" s="643">
        <v>1.1000000000000001</v>
      </c>
      <c r="E4" s="643">
        <v>0.18</v>
      </c>
      <c r="F4" s="643">
        <v>0.7</v>
      </c>
      <c r="G4" s="643">
        <v>2.4</v>
      </c>
      <c r="H4" s="1066"/>
      <c r="I4" s="253"/>
      <c r="J4" s="253"/>
      <c r="K4" s="253"/>
    </row>
    <row r="5" spans="1:11" x14ac:dyDescent="0.25">
      <c r="A5" s="480">
        <v>2021</v>
      </c>
      <c r="B5" s="602">
        <v>9631</v>
      </c>
      <c r="C5" s="602">
        <v>2.9</v>
      </c>
      <c r="D5" s="602">
        <v>1.1000000000000001</v>
      </c>
      <c r="E5" s="602">
        <v>0.19</v>
      </c>
      <c r="F5" s="602">
        <v>0.7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9730</v>
      </c>
      <c r="C6" s="602">
        <v>3</v>
      </c>
      <c r="D6" s="602">
        <v>1.1000000000000001</v>
      </c>
      <c r="E6" s="602">
        <v>0.19</v>
      </c>
      <c r="F6" s="602">
        <v>0.7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80.5</v>
      </c>
      <c r="D5" s="602">
        <v>137</v>
      </c>
      <c r="E5" s="602">
        <v>4.0999999999999996</v>
      </c>
      <c r="F5" s="253"/>
      <c r="G5" s="253"/>
      <c r="H5" s="253"/>
    </row>
    <row r="6" spans="1:8" x14ac:dyDescent="0.25">
      <c r="A6" s="360">
        <v>2021</v>
      </c>
      <c r="B6" s="602">
        <v>91.1</v>
      </c>
      <c r="C6" s="602">
        <v>80.3</v>
      </c>
      <c r="D6" s="602">
        <v>113</v>
      </c>
      <c r="E6" s="602">
        <v>3.4</v>
      </c>
      <c r="F6" s="253"/>
      <c r="G6" s="253"/>
      <c r="H6" s="253"/>
    </row>
    <row r="7" spans="1:8" x14ac:dyDescent="0.25">
      <c r="A7" s="481">
        <v>2022</v>
      </c>
      <c r="B7" s="1067">
        <v>95.2</v>
      </c>
      <c r="C7" s="1067">
        <v>79.2</v>
      </c>
      <c r="D7" s="1067">
        <v>217</v>
      </c>
      <c r="E7" s="1067">
        <v>6.7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4.0999999999999996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3.4</v>
      </c>
    </row>
    <row r="17" spans="1:2" x14ac:dyDescent="0.25">
      <c r="A17" s="633">
        <f t="shared" si="0"/>
        <v>2022</v>
      </c>
      <c r="B17" s="627">
        <f t="shared" si="1"/>
        <v>6.7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392501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887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443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3898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9605307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2889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404046</v>
      </c>
      <c r="C5" s="1034">
        <v>192816</v>
      </c>
      <c r="D5" s="600">
        <v>211230</v>
      </c>
      <c r="G5" s="871" t="s">
        <v>126</v>
      </c>
      <c r="H5" s="637">
        <f>IF(ISBLANK(D7),"",D7)</f>
        <v>204500</v>
      </c>
    </row>
    <row r="6" spans="1:17" x14ac:dyDescent="0.25">
      <c r="A6" s="641">
        <v>2021</v>
      </c>
      <c r="B6" s="1034">
        <v>392351</v>
      </c>
      <c r="C6" s="1034">
        <v>187128</v>
      </c>
      <c r="D6" s="602">
        <v>205223</v>
      </c>
      <c r="G6" s="635" t="s">
        <v>127</v>
      </c>
      <c r="H6" s="623">
        <f>IF(ISBLANK(C7),"",C7)</f>
        <v>188001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392501</v>
      </c>
      <c r="C7" s="1034">
        <v>188001</v>
      </c>
      <c r="D7" s="617">
        <v>204500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204500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188001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2457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173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2232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183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2275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89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205415</v>
      </c>
      <c r="C6" s="55">
        <v>106000</v>
      </c>
      <c r="D6" s="55">
        <v>99415</v>
      </c>
      <c r="E6" s="70">
        <v>256387</v>
      </c>
      <c r="F6" s="55">
        <v>132318</v>
      </c>
      <c r="G6" s="110">
        <v>124069</v>
      </c>
      <c r="H6" s="55">
        <v>147251</v>
      </c>
      <c r="I6" s="55">
        <v>75807</v>
      </c>
      <c r="J6" s="55">
        <v>71444</v>
      </c>
      <c r="K6" s="70">
        <v>571999</v>
      </c>
      <c r="L6" s="55">
        <v>295059</v>
      </c>
      <c r="M6" s="110">
        <v>276940</v>
      </c>
      <c r="N6" s="70">
        <v>565454</v>
      </c>
      <c r="O6" s="55">
        <v>293325</v>
      </c>
      <c r="P6" s="110">
        <v>272129</v>
      </c>
      <c r="Q6" s="70">
        <v>2153873</v>
      </c>
      <c r="R6" s="55">
        <v>1091615</v>
      </c>
      <c r="S6" s="110">
        <v>1062258</v>
      </c>
      <c r="T6" s="70">
        <v>3363794</v>
      </c>
      <c r="U6" s="55">
        <v>1662705</v>
      </c>
      <c r="V6" s="160">
        <v>1701089</v>
      </c>
    </row>
    <row r="7" spans="1:22" x14ac:dyDescent="0.25">
      <c r="A7" s="286">
        <v>2021</v>
      </c>
      <c r="B7" s="167">
        <v>202834</v>
      </c>
      <c r="C7" s="94">
        <v>104585</v>
      </c>
      <c r="D7" s="94">
        <v>98249</v>
      </c>
      <c r="E7" s="167">
        <v>251545</v>
      </c>
      <c r="F7" s="94">
        <v>129874</v>
      </c>
      <c r="G7" s="169">
        <v>121671</v>
      </c>
      <c r="H7" s="94">
        <v>144805</v>
      </c>
      <c r="I7" s="94">
        <v>74519</v>
      </c>
      <c r="J7" s="94">
        <v>70286</v>
      </c>
      <c r="K7" s="167">
        <v>562146</v>
      </c>
      <c r="L7" s="94">
        <v>289882</v>
      </c>
      <c r="M7" s="169">
        <v>272264</v>
      </c>
      <c r="N7" s="167">
        <v>556160</v>
      </c>
      <c r="O7" s="94">
        <v>288407</v>
      </c>
      <c r="P7" s="169">
        <v>267753</v>
      </c>
      <c r="Q7" s="167">
        <v>2121172</v>
      </c>
      <c r="R7" s="94">
        <v>1075477</v>
      </c>
      <c r="S7" s="169">
        <v>1045695</v>
      </c>
      <c r="T7" s="212">
        <v>3319677</v>
      </c>
      <c r="U7" s="58">
        <v>1640176</v>
      </c>
      <c r="V7" s="160">
        <v>1679501</v>
      </c>
    </row>
    <row r="8" spans="1:22" x14ac:dyDescent="0.25">
      <c r="A8" s="219">
        <v>2022</v>
      </c>
      <c r="B8" s="72">
        <v>203817</v>
      </c>
      <c r="C8" s="61">
        <v>104844</v>
      </c>
      <c r="D8" s="61">
        <v>98973</v>
      </c>
      <c r="E8" s="72">
        <v>244537</v>
      </c>
      <c r="F8" s="61">
        <v>126170</v>
      </c>
      <c r="G8" s="111">
        <v>118367</v>
      </c>
      <c r="H8" s="61">
        <v>135944</v>
      </c>
      <c r="I8" s="61">
        <v>69946</v>
      </c>
      <c r="J8" s="61">
        <v>65998</v>
      </c>
      <c r="K8" s="72">
        <v>549638</v>
      </c>
      <c r="L8" s="61">
        <v>283101</v>
      </c>
      <c r="M8" s="111">
        <v>266537</v>
      </c>
      <c r="N8" s="72">
        <v>511882</v>
      </c>
      <c r="O8" s="61">
        <v>264464</v>
      </c>
      <c r="P8" s="111">
        <v>247418</v>
      </c>
      <c r="Q8" s="72">
        <v>2036088</v>
      </c>
      <c r="R8" s="61">
        <v>1030043</v>
      </c>
      <c r="S8" s="111">
        <v>1006045</v>
      </c>
      <c r="T8" s="72">
        <v>3236200</v>
      </c>
      <c r="U8" s="61">
        <v>1597475</v>
      </c>
      <c r="V8" s="111">
        <v>1638725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203817</v>
      </c>
      <c r="C15" s="172">
        <f>E8</f>
        <v>244537</v>
      </c>
      <c r="D15" s="172">
        <f>H8</f>
        <v>135944</v>
      </c>
      <c r="E15" s="172">
        <f>K8</f>
        <v>549638</v>
      </c>
      <c r="F15" s="172">
        <f>N8</f>
        <v>511882</v>
      </c>
      <c r="G15" s="172">
        <f>Q8</f>
        <v>2036088</v>
      </c>
      <c r="H15" s="334">
        <f>T8</f>
        <v>3236200</v>
      </c>
      <c r="M15" s="172">
        <f>K8</f>
        <v>549638</v>
      </c>
      <c r="N15" s="172">
        <f>H15-E15-O15</f>
        <v>1934804</v>
      </c>
      <c r="O15" s="172">
        <f>H15-(B15+C15+G15)</f>
        <v>751758</v>
      </c>
      <c r="P15" s="29"/>
      <c r="Q15" s="100">
        <f>M15/H15*100</f>
        <v>16.984055373586305</v>
      </c>
      <c r="R15" s="100">
        <f>N15/H15*100</f>
        <v>59.786292565354429</v>
      </c>
      <c r="S15" s="100">
        <f>O15/H15*100</f>
        <v>23.229652061059266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16.984055373586305</v>
      </c>
      <c r="R18" s="100">
        <f>N15/H15*100</f>
        <v>59.786292565354429</v>
      </c>
      <c r="S18" s="100">
        <f>O15/H15*100</f>
        <v>23.229652061059266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6.1</v>
      </c>
      <c r="C23" s="361"/>
      <c r="D23" s="361"/>
      <c r="E23" s="167">
        <v>8.1</v>
      </c>
      <c r="F23" s="361"/>
      <c r="G23" s="362"/>
      <c r="H23" s="167">
        <v>4.78</v>
      </c>
      <c r="I23" s="94">
        <v>5.67</v>
      </c>
      <c r="J23" s="169">
        <v>3.84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</v>
      </c>
      <c r="C24" s="361"/>
      <c r="D24" s="361"/>
      <c r="E24" s="167">
        <v>9.1</v>
      </c>
      <c r="F24" s="361"/>
      <c r="G24" s="362"/>
      <c r="H24" s="167">
        <v>5.03</v>
      </c>
      <c r="I24" s="94">
        <v>5.86</v>
      </c>
      <c r="J24" s="169">
        <v>4.1500000000000004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3.8</v>
      </c>
      <c r="C25" s="357"/>
      <c r="D25" s="357"/>
      <c r="E25" s="72">
        <v>6.8</v>
      </c>
      <c r="F25" s="357"/>
      <c r="G25" s="461"/>
      <c r="H25" s="72">
        <v>2.64</v>
      </c>
      <c r="I25" s="61">
        <v>3.24</v>
      </c>
      <c r="J25" s="111">
        <v>2.02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3.84</v>
      </c>
      <c r="C32" s="674">
        <f>IF(ISBLANK(I23),"",I23)</f>
        <v>5.67</v>
      </c>
      <c r="F32" s="700">
        <f>A23</f>
        <v>2020</v>
      </c>
      <c r="G32" s="674">
        <f>IF(ISBLANK(J23),"",J23)</f>
        <v>3.84</v>
      </c>
      <c r="H32" s="674">
        <f>IF(ISBLANK(I23),"",I23)</f>
        <v>5.67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4.1500000000000004</v>
      </c>
      <c r="C33" s="853">
        <f t="shared" ref="C33:C34" si="2">IF(ISBLANK(I24),"",I24)</f>
        <v>5.86</v>
      </c>
      <c r="F33" s="701">
        <f t="shared" ref="F33:F34" si="3">A24</f>
        <v>2021</v>
      </c>
      <c r="G33" s="853">
        <f t="shared" ref="G33:G34" si="4">IF(ISBLANK(J24),"",J24)</f>
        <v>4.1500000000000004</v>
      </c>
      <c r="H33" s="853">
        <f t="shared" ref="H33:H34" si="5">IF(ISBLANK(I24),"",I24)</f>
        <v>5.86</v>
      </c>
    </row>
    <row r="34" spans="1:8" x14ac:dyDescent="0.25">
      <c r="A34" s="702">
        <f t="shared" si="0"/>
        <v>2022</v>
      </c>
      <c r="B34" s="676">
        <f t="shared" si="1"/>
        <v>2.02</v>
      </c>
      <c r="C34" s="676">
        <f t="shared" si="2"/>
        <v>3.24</v>
      </c>
      <c r="F34" s="702">
        <f t="shared" si="3"/>
        <v>2022</v>
      </c>
      <c r="G34" s="676">
        <f t="shared" si="4"/>
        <v>2.02</v>
      </c>
      <c r="H34" s="676">
        <f t="shared" si="5"/>
        <v>3.24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2419</v>
      </c>
      <c r="C4" s="600">
        <v>121</v>
      </c>
      <c r="D4" s="600">
        <v>158</v>
      </c>
      <c r="E4" s="599">
        <v>93</v>
      </c>
      <c r="F4" s="600">
        <v>4.5999999999999996</v>
      </c>
      <c r="G4" s="600">
        <v>0.3</v>
      </c>
    </row>
    <row r="5" spans="1:10" x14ac:dyDescent="0.25">
      <c r="A5" s="286">
        <v>2022</v>
      </c>
      <c r="B5" s="751">
        <v>2329</v>
      </c>
      <c r="C5" s="751">
        <v>108</v>
      </c>
      <c r="D5" s="751">
        <v>185</v>
      </c>
      <c r="E5" s="753">
        <v>98</v>
      </c>
      <c r="F5" s="751">
        <v>4.5999999999999996</v>
      </c>
      <c r="G5" s="751">
        <v>0.3</v>
      </c>
    </row>
    <row r="6" spans="1:10" x14ac:dyDescent="0.25">
      <c r="A6" s="218">
        <v>2023</v>
      </c>
      <c r="B6" s="752">
        <v>2275</v>
      </c>
      <c r="C6" s="752">
        <v>89</v>
      </c>
      <c r="D6" s="752">
        <v>183</v>
      </c>
      <c r="E6" s="754">
        <v>84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2419</v>
      </c>
      <c r="C11" s="80">
        <f>IF(ISBLANK(D4),"",D4)</f>
        <v>158</v>
      </c>
      <c r="E11" s="103">
        <f>A4</f>
        <v>2021</v>
      </c>
      <c r="F11" s="80">
        <f>IF(ISBLANK(B4),"",B4)</f>
        <v>2419</v>
      </c>
      <c r="G11" s="80">
        <f>IF(ISBLANK(D4),"",D4)</f>
        <v>158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2329</v>
      </c>
      <c r="C12" s="80">
        <f>IF(ISBLANK(D5),"",D5)</f>
        <v>185</v>
      </c>
      <c r="E12" s="103">
        <f t="shared" ref="E12:E13" si="1">A5</f>
        <v>2022</v>
      </c>
      <c r="F12" s="80">
        <f t="shared" ref="F12:F13" si="2">IF(ISBLANK(B5),"",B5)</f>
        <v>2329</v>
      </c>
      <c r="G12" s="80">
        <f t="shared" ref="G12:G13" si="3">IF(ISBLANK(D5),"",D5)</f>
        <v>185</v>
      </c>
    </row>
    <row r="13" spans="1:10" x14ac:dyDescent="0.25">
      <c r="A13" s="155">
        <f t="shared" si="0"/>
        <v>2023</v>
      </c>
      <c r="B13" s="83">
        <f>IF(ISBLANK(B6),"",B6)</f>
        <v>2275</v>
      </c>
      <c r="C13" s="83">
        <f>IF(ISBLANK(D6),"",D6)</f>
        <v>183</v>
      </c>
      <c r="D13" s="253"/>
      <c r="E13" s="155">
        <f t="shared" si="1"/>
        <v>2023</v>
      </c>
      <c r="F13" s="83">
        <f t="shared" si="2"/>
        <v>2275</v>
      </c>
      <c r="G13" s="83">
        <f t="shared" si="3"/>
        <v>183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121</v>
      </c>
      <c r="C18" s="80">
        <f>IF(ISBLANK(E4),"",E4)</f>
        <v>93</v>
      </c>
      <c r="E18" s="603">
        <f>A4</f>
        <v>2021</v>
      </c>
      <c r="F18" s="100">
        <f>IF(ISBLANK(C4),"",C4)</f>
        <v>121</v>
      </c>
      <c r="G18" s="100">
        <f>IF(ISBLANK(E4),"",E4)</f>
        <v>93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108</v>
      </c>
      <c r="C19" s="80">
        <f>IF(ISBLANK(E5),"",E5)</f>
        <v>98</v>
      </c>
      <c r="E19" s="103">
        <f t="shared" ref="E19:E20" si="5">A5</f>
        <v>2022</v>
      </c>
      <c r="F19" s="104">
        <f>IF(ISBLANK(C5),"",C5)</f>
        <v>108</v>
      </c>
      <c r="G19" s="104">
        <f t="shared" ref="G19:G20" si="6">IF(ISBLANK(E5),"",E5)</f>
        <v>98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89</v>
      </c>
      <c r="C20" s="83">
        <f>IF(ISBLANK(E6),"",E6)</f>
        <v>84</v>
      </c>
      <c r="E20" s="155">
        <f t="shared" si="5"/>
        <v>2023</v>
      </c>
      <c r="F20" s="83">
        <f>IF(ISBLANK(C6),"",C6)</f>
        <v>89</v>
      </c>
      <c r="G20" s="83">
        <f t="shared" si="6"/>
        <v>84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100857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103982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18.100000000000001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27397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18030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120416</v>
      </c>
    </row>
    <row r="17" spans="2:3" x14ac:dyDescent="0.25">
      <c r="B17" s="253">
        <v>2022</v>
      </c>
      <c r="C17" s="1100">
        <v>108179</v>
      </c>
    </row>
    <row r="18" spans="2:3" x14ac:dyDescent="0.25">
      <c r="B18" s="253">
        <v>2023</v>
      </c>
      <c r="C18" s="1100">
        <v>103982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120416</v>
      </c>
    </row>
    <row r="22" spans="2:3" x14ac:dyDescent="0.25">
      <c r="B22" s="636">
        <f>B17</f>
        <v>2022</v>
      </c>
      <c r="C22" s="636">
        <f t="shared" ref="C22:C23" si="0">IF(ISBLANK(C17),"",C17)</f>
        <v>108179</v>
      </c>
    </row>
    <row r="23" spans="2:3" x14ac:dyDescent="0.25">
      <c r="B23" s="636">
        <f>B18</f>
        <v>2023</v>
      </c>
      <c r="C23" s="636">
        <f t="shared" si="0"/>
        <v>103982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2306</v>
      </c>
      <c r="C5" s="55">
        <v>3631</v>
      </c>
      <c r="D5" s="55">
        <v>2680</v>
      </c>
      <c r="E5" s="269">
        <f>SUM(B5:D5)</f>
        <v>8617</v>
      </c>
      <c r="F5" s="71">
        <v>121999</v>
      </c>
      <c r="G5" s="70">
        <v>0.4</v>
      </c>
      <c r="H5" s="55">
        <v>0.2</v>
      </c>
      <c r="I5" s="110">
        <v>0.3</v>
      </c>
      <c r="J5" s="71">
        <v>3.2</v>
      </c>
    </row>
    <row r="6" spans="1:10" x14ac:dyDescent="0.25">
      <c r="A6" s="286">
        <v>2022</v>
      </c>
      <c r="B6" s="757">
        <v>2656</v>
      </c>
      <c r="C6" s="758">
        <v>3750</v>
      </c>
      <c r="D6" s="758">
        <v>2704</v>
      </c>
      <c r="E6" s="270">
        <f>SUM(B6:D6)</f>
        <v>9110</v>
      </c>
      <c r="F6" s="214">
        <v>109357</v>
      </c>
      <c r="G6" s="457">
        <v>0.5</v>
      </c>
      <c r="H6" s="458">
        <v>0.2</v>
      </c>
      <c r="I6" s="763">
        <v>0.3</v>
      </c>
      <c r="J6" s="214">
        <v>2.9</v>
      </c>
    </row>
    <row r="7" spans="1:10" x14ac:dyDescent="0.25">
      <c r="A7" s="218">
        <v>2023</v>
      </c>
      <c r="B7" s="167">
        <v>2991</v>
      </c>
      <c r="C7" s="94">
        <v>3824</v>
      </c>
      <c r="D7" s="94">
        <v>2724</v>
      </c>
      <c r="E7" s="447">
        <f>SUM(B7:D7)</f>
        <v>9539</v>
      </c>
      <c r="F7" s="168">
        <v>100857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121999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109357</v>
      </c>
      <c r="C14" s="28"/>
      <c r="D14" s="28"/>
      <c r="F14" s="625" t="s">
        <v>1526</v>
      </c>
      <c r="G14" s="621">
        <f>IF(ISBLANK(B7),"",B7)</f>
        <v>2991</v>
      </c>
      <c r="I14" s="625" t="s">
        <v>1529</v>
      </c>
      <c r="J14" s="621">
        <f>IF(ISBLANK(B7),"",B7)</f>
        <v>2991</v>
      </c>
    </row>
    <row r="15" spans="1:10" x14ac:dyDescent="0.25">
      <c r="A15" s="624">
        <f t="shared" ref="A15" si="1">A7</f>
        <v>2023</v>
      </c>
      <c r="B15" s="623">
        <f t="shared" si="0"/>
        <v>100857</v>
      </c>
      <c r="C15" s="28"/>
      <c r="D15" s="28"/>
      <c r="F15" s="626" t="s">
        <v>1527</v>
      </c>
      <c r="G15" s="622">
        <f>IF(ISBLANK(C7),"",C7)</f>
        <v>3824</v>
      </c>
      <c r="I15" s="626" t="s">
        <v>1538</v>
      </c>
      <c r="J15" s="622">
        <f>IF(ISBLANK(C7),"",C7)</f>
        <v>3824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2724</v>
      </c>
      <c r="I16" s="627" t="s">
        <v>1539</v>
      </c>
      <c r="J16" s="623">
        <f>IF(ISBLANK(D7),"",D7)</f>
        <v>2724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1869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10197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3926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3870</v>
      </c>
      <c r="C6" s="759"/>
      <c r="D6" s="759"/>
      <c r="E6" s="457">
        <v>9.8000000000000007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4097</v>
      </c>
      <c r="C7" s="759"/>
      <c r="D7" s="759"/>
      <c r="E7" s="457">
        <v>10.5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3926</v>
      </c>
      <c r="C8" s="760"/>
      <c r="D8" s="760"/>
      <c r="E8" s="601">
        <v>10.4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3870</v>
      </c>
      <c r="C16" s="755"/>
      <c r="I16" s="700">
        <f>A6</f>
        <v>2020</v>
      </c>
      <c r="J16" s="674">
        <f>IF(ISBLANK(E6),"",E6)</f>
        <v>9.8000000000000007</v>
      </c>
      <c r="K16" s="756"/>
    </row>
    <row r="17" spans="1:10" x14ac:dyDescent="0.25">
      <c r="A17" s="701">
        <f>A7</f>
        <v>2021</v>
      </c>
      <c r="B17" s="853">
        <f>IF(ISBLANK(B7),"",B7)</f>
        <v>4097</v>
      </c>
      <c r="C17" s="755"/>
      <c r="I17" s="701">
        <f>A7</f>
        <v>2021</v>
      </c>
      <c r="J17" s="853">
        <f>IF(ISBLANK(E7),"",E7)</f>
        <v>10.5</v>
      </c>
    </row>
    <row r="18" spans="1:10" x14ac:dyDescent="0.25">
      <c r="A18" s="702">
        <f>A8</f>
        <v>2022</v>
      </c>
      <c r="B18" s="676">
        <f>IF(ISBLANK(B8),"",B8)</f>
        <v>3926</v>
      </c>
      <c r="C18" s="755"/>
      <c r="I18" s="702">
        <f>A8</f>
        <v>2022</v>
      </c>
      <c r="J18" s="676">
        <f>IF(ISBLANK(E8),"",E8)</f>
        <v>10.4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2320</v>
      </c>
      <c r="D5" s="449">
        <f>IF(ISBLANK(B5),"",A5)</f>
        <v>2021</v>
      </c>
      <c r="E5" s="618">
        <f>IF(ISBLANK(B5),"",B5)</f>
        <v>2320</v>
      </c>
      <c r="K5" s="217">
        <v>2020</v>
      </c>
      <c r="L5" s="655">
        <v>4.4000000000000004</v>
      </c>
    </row>
    <row r="6" spans="1:12" x14ac:dyDescent="0.25">
      <c r="A6" s="229">
        <v>2022</v>
      </c>
      <c r="B6" s="602">
        <v>2295</v>
      </c>
      <c r="D6" s="450">
        <f>IF(ISBLANK(B6),"",A6)</f>
        <v>2022</v>
      </c>
      <c r="E6" s="619">
        <f>IF(ISBLANK(B6),"",B6)</f>
        <v>2295</v>
      </c>
      <c r="K6" s="286">
        <v>2021</v>
      </c>
      <c r="L6" s="657">
        <v>4.3</v>
      </c>
    </row>
    <row r="7" spans="1:12" x14ac:dyDescent="0.25">
      <c r="A7" s="123">
        <v>2023</v>
      </c>
      <c r="B7" s="617">
        <v>2256</v>
      </c>
      <c r="D7" s="379">
        <f>IF(ISBLANK(B7),"",A7)</f>
        <v>2023</v>
      </c>
      <c r="E7" s="620">
        <f>IF(ISBLANK(B7),"",B7)</f>
        <v>2256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2018</v>
      </c>
      <c r="C4" s="643">
        <v>9623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1915</v>
      </c>
      <c r="C5" s="602">
        <v>9813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1869</v>
      </c>
      <c r="C6" s="602">
        <v>10197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883</v>
      </c>
      <c r="C5" s="643">
        <v>4059</v>
      </c>
      <c r="D5" s="643">
        <v>458</v>
      </c>
      <c r="E5" s="869">
        <v>11.3</v>
      </c>
      <c r="F5" s="1039">
        <v>10.9</v>
      </c>
      <c r="G5" s="1039">
        <v>11.7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889</v>
      </c>
      <c r="C6" s="657">
        <v>3975</v>
      </c>
      <c r="D6" s="657">
        <v>441</v>
      </c>
      <c r="E6" s="657">
        <v>11.1</v>
      </c>
      <c r="F6" s="657">
        <v>10.7</v>
      </c>
      <c r="G6" s="657">
        <v>11.5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887</v>
      </c>
      <c r="C7" s="617">
        <v>3898</v>
      </c>
      <c r="D7" s="617">
        <v>443</v>
      </c>
      <c r="E7" s="617">
        <v>11.4</v>
      </c>
      <c r="F7" s="617">
        <v>11</v>
      </c>
      <c r="G7" s="617">
        <v>11.8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19.8</v>
      </c>
      <c r="C4" s="655">
        <v>24584</v>
      </c>
      <c r="D4" s="655">
        <v>4.2</v>
      </c>
      <c r="E4" s="655">
        <v>17911</v>
      </c>
      <c r="F4" s="655">
        <v>0.5</v>
      </c>
      <c r="G4" s="655">
        <v>2577</v>
      </c>
      <c r="H4" s="655">
        <v>214</v>
      </c>
      <c r="I4" s="655">
        <v>2055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18.100000000000001</v>
      </c>
      <c r="C5" s="602">
        <v>26442</v>
      </c>
      <c r="D5" s="602">
        <v>4.5999999999999996</v>
      </c>
      <c r="E5" s="602">
        <v>17735</v>
      </c>
      <c r="F5" s="602">
        <v>0.5</v>
      </c>
      <c r="G5" s="602">
        <v>2514</v>
      </c>
      <c r="H5" s="602">
        <v>206</v>
      </c>
      <c r="I5" s="602">
        <v>2294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27397</v>
      </c>
      <c r="D6" s="617"/>
      <c r="E6" s="617">
        <v>18030</v>
      </c>
      <c r="F6" s="617"/>
      <c r="G6" s="617">
        <v>2457</v>
      </c>
      <c r="H6" s="617">
        <v>173</v>
      </c>
      <c r="I6" s="617">
        <v>2232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604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11410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1970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27843</v>
      </c>
      <c r="C4" s="1006">
        <v>14296</v>
      </c>
      <c r="D4" s="1006">
        <v>13547</v>
      </c>
      <c r="E4" s="1005">
        <v>60930</v>
      </c>
      <c r="F4" s="1006">
        <v>31926</v>
      </c>
      <c r="G4" s="1006">
        <v>29004</v>
      </c>
      <c r="H4" s="1007">
        <v>8.3000000000000007</v>
      </c>
      <c r="I4" s="1007">
        <v>18.100000000000001</v>
      </c>
      <c r="J4" s="1007">
        <v>-9.8000000000000007</v>
      </c>
      <c r="K4" s="70">
        <v>40049</v>
      </c>
      <c r="L4" s="55">
        <v>17578</v>
      </c>
      <c r="M4" s="110">
        <v>22471</v>
      </c>
      <c r="N4" s="55">
        <v>45852</v>
      </c>
      <c r="O4" s="55">
        <v>20065</v>
      </c>
      <c r="P4" s="110">
        <v>25787</v>
      </c>
    </row>
    <row r="5" spans="1:17" x14ac:dyDescent="0.25">
      <c r="A5" s="286">
        <v>2021</v>
      </c>
      <c r="B5" s="1008">
        <v>27640</v>
      </c>
      <c r="C5" s="1009">
        <v>14162</v>
      </c>
      <c r="D5" s="1009">
        <v>13478</v>
      </c>
      <c r="E5" s="1008">
        <v>71579</v>
      </c>
      <c r="F5" s="1009">
        <v>36796</v>
      </c>
      <c r="G5" s="1009">
        <v>34783</v>
      </c>
      <c r="H5" s="1010">
        <v>8.3000000000000007</v>
      </c>
      <c r="I5" s="1010">
        <v>21.6</v>
      </c>
      <c r="J5" s="1010">
        <v>-13.2</v>
      </c>
      <c r="K5" s="212">
        <v>51400</v>
      </c>
      <c r="L5" s="58">
        <v>22216</v>
      </c>
      <c r="M5" s="160">
        <v>29184</v>
      </c>
      <c r="N5" s="58">
        <v>56806</v>
      </c>
      <c r="O5" s="58">
        <v>24523</v>
      </c>
      <c r="P5" s="160">
        <v>32283</v>
      </c>
    </row>
    <row r="6" spans="1:17" x14ac:dyDescent="0.25">
      <c r="A6" s="219">
        <v>2022</v>
      </c>
      <c r="B6" s="1011">
        <v>28383</v>
      </c>
      <c r="C6" s="1012">
        <v>14527</v>
      </c>
      <c r="D6" s="1012">
        <v>13856</v>
      </c>
      <c r="E6" s="1011">
        <v>55989</v>
      </c>
      <c r="F6" s="1012">
        <v>28675</v>
      </c>
      <c r="G6" s="1012">
        <v>27314</v>
      </c>
      <c r="H6" s="1013">
        <v>8.8000000000000007</v>
      </c>
      <c r="I6" s="1013">
        <v>17.3</v>
      </c>
      <c r="J6" s="1013">
        <v>-8.5</v>
      </c>
      <c r="K6" s="1014">
        <v>58689</v>
      </c>
      <c r="L6" s="1015">
        <v>25612</v>
      </c>
      <c r="M6" s="1016">
        <v>33077</v>
      </c>
      <c r="N6" s="1015">
        <v>64457</v>
      </c>
      <c r="O6" s="1015">
        <v>28161</v>
      </c>
      <c r="P6" s="1016">
        <v>36296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13547</v>
      </c>
      <c r="C13" s="319">
        <f>IF(ISBLANK(C4),"",C4)</f>
        <v>14296</v>
      </c>
      <c r="D13" s="364"/>
      <c r="E13" s="322">
        <f>A4</f>
        <v>2020</v>
      </c>
      <c r="F13" s="319">
        <f>IF(ISBLANK(G4),"",G4)</f>
        <v>29004</v>
      </c>
      <c r="G13" s="319">
        <f>IF(ISBLANK(F4),"",F4)</f>
        <v>31926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13478</v>
      </c>
      <c r="C14" s="320">
        <f t="shared" ref="C14:C15" si="2">IF(ISBLANK(C5),"",C5)</f>
        <v>14162</v>
      </c>
      <c r="D14" s="364"/>
      <c r="E14" s="323">
        <f t="shared" ref="E14:E15" si="3">A5</f>
        <v>2021</v>
      </c>
      <c r="F14" s="320">
        <f t="shared" ref="F14:F15" si="4">IF(ISBLANK(G5),"",G5)</f>
        <v>34783</v>
      </c>
      <c r="G14" s="320">
        <f t="shared" ref="G14:G15" si="5">IF(ISBLANK(F5),"",F5)</f>
        <v>36796</v>
      </c>
      <c r="H14" s="389"/>
      <c r="I14" s="389"/>
      <c r="J14" s="48"/>
      <c r="K14" s="325" t="s">
        <v>536</v>
      </c>
      <c r="L14" s="328">
        <f>IF(ISBLANK(K4),"",K4)</f>
        <v>40049</v>
      </c>
      <c r="M14" s="328">
        <f>IF(ISBLANK(K5),"",K5)</f>
        <v>51400</v>
      </c>
      <c r="N14" s="328">
        <f>IF(ISBLANK(K6),"",K6)</f>
        <v>58689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13856</v>
      </c>
      <c r="C15" s="321">
        <f t="shared" si="2"/>
        <v>14527</v>
      </c>
      <c r="E15" s="324">
        <f t="shared" si="3"/>
        <v>2022</v>
      </c>
      <c r="F15" s="321">
        <f t="shared" si="4"/>
        <v>27314</v>
      </c>
      <c r="G15" s="321">
        <f t="shared" si="5"/>
        <v>28675</v>
      </c>
      <c r="H15" s="211"/>
      <c r="I15" s="211"/>
      <c r="J15" s="28"/>
      <c r="K15" s="326" t="s">
        <v>535</v>
      </c>
      <c r="L15" s="329">
        <f>IF(ISBLANK(N4),"",N4)</f>
        <v>45852</v>
      </c>
      <c r="M15" s="329">
        <f>IF(ISBLANK(N5),"",N5)</f>
        <v>56806</v>
      </c>
      <c r="N15" s="329">
        <f>IF(ISBLANK(N6),"",N6)</f>
        <v>64457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40049</v>
      </c>
      <c r="M19" s="328">
        <f>IF(ISBLANK(K5),"",K5)</f>
        <v>51400</v>
      </c>
      <c r="N19" s="328">
        <f>IF(ISBLANK(K6),"",K6)</f>
        <v>58689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45852</v>
      </c>
      <c r="M20" s="329">
        <f>IF(ISBLANK(N5),"",N5)</f>
        <v>56806</v>
      </c>
      <c r="N20" s="329">
        <f>IF(ISBLANK(N6),"",N6)</f>
        <v>64457</v>
      </c>
      <c r="O20" s="364"/>
    </row>
    <row r="21" spans="1:15" x14ac:dyDescent="0.25">
      <c r="A21" s="322">
        <f>A4</f>
        <v>2020</v>
      </c>
      <c r="B21" s="319">
        <f>IF(ISBLANK(D4),"",D4)</f>
        <v>13547</v>
      </c>
      <c r="C21" s="319">
        <f>IF(ISBLANK(C4),"",C4)</f>
        <v>14296</v>
      </c>
      <c r="E21" s="322">
        <f>A4</f>
        <v>2020</v>
      </c>
      <c r="F21" s="319">
        <f>IF(ISBLANK(G4),"",G4)</f>
        <v>29004</v>
      </c>
      <c r="G21" s="319">
        <f>IF(ISBLANK(F4),"",F4)</f>
        <v>31926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13478</v>
      </c>
      <c r="C22" s="320">
        <f t="shared" ref="C22:C23" si="8">IF(ISBLANK(C5),"",C5)</f>
        <v>14162</v>
      </c>
      <c r="E22" s="323">
        <f t="shared" ref="E22:E23" si="9">A5</f>
        <v>2021</v>
      </c>
      <c r="F22" s="320">
        <f t="shared" ref="F22:F23" si="10">IF(ISBLANK(G5),"",G5)</f>
        <v>34783</v>
      </c>
      <c r="G22" s="320">
        <f t="shared" ref="G22:G23" si="11">IF(ISBLANK(F5),"",F5)</f>
        <v>36796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13856</v>
      </c>
      <c r="C23" s="321">
        <f t="shared" si="8"/>
        <v>14527</v>
      </c>
      <c r="E23" s="324">
        <f t="shared" si="9"/>
        <v>2022</v>
      </c>
      <c r="F23" s="321">
        <f t="shared" si="10"/>
        <v>27314</v>
      </c>
      <c r="G23" s="321">
        <f t="shared" si="11"/>
        <v>28675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656</v>
      </c>
      <c r="C5" s="611"/>
      <c r="D5" s="611"/>
      <c r="E5" s="599">
        <v>2184</v>
      </c>
      <c r="F5" s="616"/>
      <c r="G5" s="945"/>
      <c r="H5" s="599">
        <v>11496</v>
      </c>
      <c r="I5" s="616">
        <v>3518</v>
      </c>
      <c r="J5" s="616">
        <v>7978</v>
      </c>
      <c r="K5" s="616"/>
      <c r="L5" s="945"/>
    </row>
    <row r="6" spans="1:12" x14ac:dyDescent="0.25">
      <c r="A6" s="286">
        <v>2021</v>
      </c>
      <c r="B6" s="601">
        <v>802</v>
      </c>
      <c r="C6" s="612"/>
      <c r="D6" s="612"/>
      <c r="E6" s="1034">
        <v>2255</v>
      </c>
      <c r="F6" s="1028"/>
      <c r="G6" s="980"/>
      <c r="H6" s="1034">
        <v>12409</v>
      </c>
      <c r="I6" s="1028">
        <v>3897</v>
      </c>
      <c r="J6" s="1028">
        <v>8512</v>
      </c>
      <c r="K6" s="1028"/>
      <c r="L6" s="980"/>
    </row>
    <row r="7" spans="1:12" x14ac:dyDescent="0.25">
      <c r="A7" s="218">
        <v>2022</v>
      </c>
      <c r="B7" s="601">
        <v>604</v>
      </c>
      <c r="C7" s="612"/>
      <c r="D7" s="612"/>
      <c r="E7" s="1034">
        <v>1970</v>
      </c>
      <c r="F7" s="1028"/>
      <c r="G7" s="980"/>
      <c r="H7" s="1034">
        <v>11410</v>
      </c>
      <c r="I7" s="1028">
        <v>3526</v>
      </c>
      <c r="J7" s="1028">
        <v>7884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3526</v>
      </c>
    </row>
    <row r="15" spans="1:12" ht="30" x14ac:dyDescent="0.25">
      <c r="A15" s="833" t="s">
        <v>1543</v>
      </c>
      <c r="B15" s="623">
        <f>IF(ISBLANK(J7),"",J7)</f>
        <v>7884</v>
      </c>
    </row>
    <row r="17" spans="1:2" x14ac:dyDescent="0.25">
      <c r="A17" s="625" t="s">
        <v>1540</v>
      </c>
      <c r="B17" s="621">
        <f>IF(ISBLANK(I7),"",I7)</f>
        <v>3526</v>
      </c>
    </row>
    <row r="18" spans="1:2" x14ac:dyDescent="0.25">
      <c r="A18" s="627" t="s">
        <v>1541</v>
      </c>
      <c r="B18" s="623">
        <f>IF(ISBLANK(J7),"",J7)</f>
        <v>7884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60.5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60.5</v>
      </c>
      <c r="C9" s="614"/>
    </row>
    <row r="10" spans="1:6" x14ac:dyDescent="0.25">
      <c r="A10" s="218">
        <v>2016</v>
      </c>
      <c r="B10" s="614">
        <v>58.5</v>
      </c>
      <c r="C10" s="614">
        <v>30.7</v>
      </c>
    </row>
    <row r="11" spans="1:6" x14ac:dyDescent="0.25">
      <c r="A11" s="218">
        <v>2017</v>
      </c>
      <c r="B11" s="644">
        <v>58.4</v>
      </c>
      <c r="C11" s="644">
        <v>30.6</v>
      </c>
    </row>
    <row r="12" spans="1:6" x14ac:dyDescent="0.25">
      <c r="A12" s="767">
        <v>2018</v>
      </c>
      <c r="B12" s="644">
        <v>58.2</v>
      </c>
      <c r="C12" s="644">
        <v>30.7</v>
      </c>
    </row>
    <row r="13" spans="1:6" x14ac:dyDescent="0.25">
      <c r="A13" s="767">
        <v>2019</v>
      </c>
      <c r="B13" s="168">
        <v>58.2</v>
      </c>
      <c r="C13" s="168">
        <v>30.8</v>
      </c>
    </row>
    <row r="14" spans="1:6" x14ac:dyDescent="0.25">
      <c r="A14" s="481">
        <v>2020</v>
      </c>
      <c r="B14" s="73">
        <v>54.2</v>
      </c>
      <c r="C14" s="73">
        <v>36.200000000000003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33416.055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25586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920163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10509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678335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2060763.9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32292.799999999999</v>
      </c>
      <c r="C5" s="611">
        <v>21101.276999999998</v>
      </c>
      <c r="D5" s="751">
        <v>981560</v>
      </c>
      <c r="E5" s="751">
        <v>29</v>
      </c>
      <c r="G5" s="358">
        <v>2014</v>
      </c>
      <c r="H5" s="70">
        <v>1983309.35</v>
      </c>
      <c r="I5" s="55">
        <v>1164077.42</v>
      </c>
      <c r="J5" s="55">
        <v>819231.93</v>
      </c>
      <c r="K5" s="71">
        <v>38</v>
      </c>
    </row>
    <row r="6" spans="1:12" x14ac:dyDescent="0.25">
      <c r="A6" s="286">
        <v>2021</v>
      </c>
      <c r="B6" s="601">
        <v>33163.328000000001</v>
      </c>
      <c r="C6" s="612">
        <v>21279.022000000001</v>
      </c>
      <c r="D6" s="959">
        <v>947061</v>
      </c>
      <c r="E6" s="959">
        <v>28</v>
      </c>
      <c r="G6" s="480">
        <v>2017</v>
      </c>
      <c r="H6" s="212">
        <v>2044070.89</v>
      </c>
      <c r="I6" s="58">
        <v>1216358.95</v>
      </c>
      <c r="J6" s="58">
        <v>827711.94</v>
      </c>
      <c r="K6" s="214">
        <v>39</v>
      </c>
    </row>
    <row r="7" spans="1:12" x14ac:dyDescent="0.25">
      <c r="A7" s="218">
        <v>2022</v>
      </c>
      <c r="B7" s="601">
        <v>33416.055</v>
      </c>
      <c r="C7" s="612">
        <v>21667.18</v>
      </c>
      <c r="D7" s="959">
        <v>925508</v>
      </c>
      <c r="E7" s="959">
        <v>28</v>
      </c>
      <c r="G7" s="482">
        <v>2020</v>
      </c>
      <c r="H7" s="72">
        <v>2060763.9</v>
      </c>
      <c r="I7" s="61">
        <v>1225818.79</v>
      </c>
      <c r="J7" s="61">
        <v>834945.11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21667.18</v>
      </c>
      <c r="D14" s="631">
        <f>A5</f>
        <v>2020</v>
      </c>
      <c r="E14" s="625">
        <f>IF(ISBLANK(D5),"",D5)</f>
        <v>981560</v>
      </c>
      <c r="F14" s="211"/>
      <c r="G14" s="634" t="s">
        <v>925</v>
      </c>
      <c r="H14" s="621">
        <f>IF(ISBLANK(J7),"",J7)</f>
        <v>834945.11</v>
      </c>
      <c r="I14" s="211"/>
      <c r="J14" s="211"/>
    </row>
    <row r="15" spans="1:12" x14ac:dyDescent="0.25">
      <c r="A15" s="870" t="s">
        <v>16</v>
      </c>
      <c r="B15" s="630">
        <f>IF(ISBLANK(B7),"",B7)</f>
        <v>33416.055</v>
      </c>
      <c r="D15" s="632">
        <f t="shared" ref="D15:D16" si="0">A6</f>
        <v>2021</v>
      </c>
      <c r="E15" s="626">
        <f>IF(ISBLANK(D6),"",D6)</f>
        <v>947061</v>
      </c>
      <c r="F15" s="211"/>
      <c r="G15" s="635" t="s">
        <v>926</v>
      </c>
      <c r="H15" s="623">
        <f>IF(ISBLANK(I7),"",I7)</f>
        <v>1225818.79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925508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21667.18</v>
      </c>
      <c r="F19" s="253"/>
      <c r="G19" s="634" t="s">
        <v>529</v>
      </c>
      <c r="H19" s="621">
        <f>IF(ISBLANK(J7),"",J7)</f>
        <v>834945.11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33416.055</v>
      </c>
      <c r="F20" s="253"/>
      <c r="G20" s="635" t="s">
        <v>528</v>
      </c>
      <c r="H20" s="623">
        <f>IF(ISBLANK(I7),"",I7)</f>
        <v>1225818.79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</v>
      </c>
      <c r="C5" s="1092">
        <v>905371</v>
      </c>
      <c r="D5" s="1093">
        <v>24537</v>
      </c>
      <c r="E5" s="1092">
        <v>664008</v>
      </c>
      <c r="F5" s="1093">
        <v>10050</v>
      </c>
    </row>
    <row r="6" spans="1:9" x14ac:dyDescent="0.25">
      <c r="A6" s="218">
        <v>2021</v>
      </c>
      <c r="B6" s="1092">
        <v>3.5</v>
      </c>
      <c r="C6" s="1092">
        <v>914582</v>
      </c>
      <c r="D6" s="1093">
        <v>24866</v>
      </c>
      <c r="E6" s="1092">
        <v>675171</v>
      </c>
      <c r="F6" s="1093">
        <v>10241</v>
      </c>
    </row>
    <row r="7" spans="1:9" x14ac:dyDescent="0.25">
      <c r="A7" s="219">
        <v>2022</v>
      </c>
      <c r="B7" s="73">
        <v>3.5</v>
      </c>
      <c r="C7" s="73">
        <v>920163</v>
      </c>
      <c r="D7" s="73">
        <v>25586</v>
      </c>
      <c r="E7" s="73">
        <v>678335</v>
      </c>
      <c r="F7" s="73">
        <v>10509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2001497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1545244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456253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7122322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5805919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1316403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1220319</v>
      </c>
      <c r="C5" s="458">
        <v>1075209</v>
      </c>
      <c r="D5" s="458">
        <v>145110</v>
      </c>
      <c r="E5" s="457">
        <v>4508109</v>
      </c>
      <c r="F5" s="458">
        <v>4018299</v>
      </c>
      <c r="G5" s="458">
        <v>489810</v>
      </c>
      <c r="H5" s="457">
        <v>3.7</v>
      </c>
      <c r="I5" s="763">
        <v>3.4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1555047</v>
      </c>
      <c r="C6" s="458">
        <v>1288938</v>
      </c>
      <c r="D6" s="458">
        <v>266109</v>
      </c>
      <c r="E6" s="457">
        <v>5354158</v>
      </c>
      <c r="F6" s="458">
        <v>4551166</v>
      </c>
      <c r="G6" s="458">
        <v>802992</v>
      </c>
      <c r="H6" s="457">
        <v>3.5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2001497</v>
      </c>
      <c r="C7" s="612">
        <v>1545244</v>
      </c>
      <c r="D7" s="612">
        <v>456253</v>
      </c>
      <c r="E7" s="601">
        <v>7122322</v>
      </c>
      <c r="F7" s="612">
        <v>5805919</v>
      </c>
      <c r="G7" s="612">
        <v>1316403</v>
      </c>
      <c r="H7" s="947">
        <v>3.8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1220319</v>
      </c>
      <c r="C14" s="674">
        <f t="shared" ref="C14:D14" si="0">IF(ISBLANK(C5),"",C5)</f>
        <v>1075209</v>
      </c>
      <c r="D14" s="669">
        <f t="shared" si="0"/>
        <v>145110</v>
      </c>
      <c r="F14" s="884">
        <f>A5</f>
        <v>2020</v>
      </c>
      <c r="G14" s="674">
        <f>IF(ISBLANK(E5),"",E5)</f>
        <v>4508109</v>
      </c>
      <c r="H14" s="674">
        <f t="shared" ref="H14:I16" si="1">IF(ISBLANK(F5),"",F5)</f>
        <v>4018299</v>
      </c>
      <c r="I14" s="669">
        <f t="shared" si="1"/>
        <v>489810</v>
      </c>
      <c r="J14" s="756"/>
      <c r="K14" s="884">
        <f>A5</f>
        <v>2020</v>
      </c>
      <c r="L14" s="674">
        <f>IF(ISBLANK(H5),"",H5)</f>
        <v>3.7</v>
      </c>
      <c r="M14" s="669">
        <f>IF(ISBLANK(I5),"",I5)</f>
        <v>3.4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1555047</v>
      </c>
      <c r="C15" s="879">
        <f t="shared" si="3"/>
        <v>1288938</v>
      </c>
      <c r="D15" s="886">
        <f t="shared" si="3"/>
        <v>266109</v>
      </c>
      <c r="F15" s="890">
        <f t="shared" ref="F15:F16" si="4">A6</f>
        <v>2021</v>
      </c>
      <c r="G15" s="853">
        <f t="shared" ref="G15:G16" si="5">IF(ISBLANK(E6),"",E6)</f>
        <v>5354158</v>
      </c>
      <c r="H15" s="853">
        <f t="shared" si="1"/>
        <v>4551166</v>
      </c>
      <c r="I15" s="670">
        <f t="shared" si="1"/>
        <v>802992</v>
      </c>
      <c r="J15" s="211"/>
      <c r="K15" s="890">
        <f t="shared" ref="K15:K16" si="6">A6</f>
        <v>2021</v>
      </c>
      <c r="L15" s="853">
        <f t="shared" ref="L15:M16" si="7">IF(ISBLANK(H6),"",H6)</f>
        <v>3.5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2001497</v>
      </c>
      <c r="C16" s="888">
        <f t="shared" si="3"/>
        <v>1545244</v>
      </c>
      <c r="D16" s="889">
        <f t="shared" si="3"/>
        <v>456253</v>
      </c>
      <c r="F16" s="891">
        <f t="shared" si="4"/>
        <v>2022</v>
      </c>
      <c r="G16" s="676">
        <f t="shared" si="5"/>
        <v>7122322</v>
      </c>
      <c r="H16" s="676">
        <f t="shared" si="1"/>
        <v>5805919</v>
      </c>
      <c r="I16" s="671">
        <f t="shared" si="1"/>
        <v>1316403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1220319</v>
      </c>
      <c r="C22" s="674">
        <f t="shared" ref="C22:D22" si="8">IF(ISBLANK(C5),"",C5)</f>
        <v>1075209</v>
      </c>
      <c r="D22" s="669">
        <f t="shared" si="8"/>
        <v>145110</v>
      </c>
      <c r="F22" s="884">
        <f>A5</f>
        <v>2020</v>
      </c>
      <c r="G22" s="674">
        <f>IF(ISBLANK(E5),"",E5)</f>
        <v>4508109</v>
      </c>
      <c r="H22" s="674">
        <f t="shared" ref="H22:I24" si="9">IF(ISBLANK(F5),"",F5)</f>
        <v>4018299</v>
      </c>
      <c r="I22" s="669">
        <f t="shared" si="9"/>
        <v>489810</v>
      </c>
      <c r="J22" s="756"/>
      <c r="K22" s="884">
        <f>A5</f>
        <v>2020</v>
      </c>
      <c r="L22" s="674">
        <f>IF(ISBLANK(H5),"",H5)</f>
        <v>3.7</v>
      </c>
      <c r="M22" s="669">
        <f>IF(ISBLANK(I5),"",I5)</f>
        <v>3.4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1555047</v>
      </c>
      <c r="C23" s="853">
        <f t="shared" si="11"/>
        <v>1288938</v>
      </c>
      <c r="D23" s="670">
        <f t="shared" si="11"/>
        <v>266109</v>
      </c>
      <c r="F23" s="890">
        <f t="shared" ref="F23:F24" si="12">A6</f>
        <v>2021</v>
      </c>
      <c r="G23" s="853">
        <f t="shared" ref="G23:G24" si="13">IF(ISBLANK(E6),"",E6)</f>
        <v>5354158</v>
      </c>
      <c r="H23" s="853">
        <f t="shared" si="9"/>
        <v>4551166</v>
      </c>
      <c r="I23" s="670">
        <f t="shared" si="9"/>
        <v>802992</v>
      </c>
      <c r="J23" s="211"/>
      <c r="K23" s="890">
        <f t="shared" ref="K23:K24" si="14">A6</f>
        <v>2021</v>
      </c>
      <c r="L23" s="853">
        <f t="shared" ref="L23:M24" si="15">IF(ISBLANK(H6),"",H6)</f>
        <v>3.5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2001497</v>
      </c>
      <c r="C24" s="676">
        <f t="shared" si="11"/>
        <v>1545244</v>
      </c>
      <c r="D24" s="671">
        <f t="shared" si="11"/>
        <v>456253</v>
      </c>
      <c r="F24" s="891">
        <f t="shared" si="12"/>
        <v>2022</v>
      </c>
      <c r="G24" s="676">
        <f t="shared" si="13"/>
        <v>7122322</v>
      </c>
      <c r="H24" s="676">
        <f t="shared" si="9"/>
        <v>5805919</v>
      </c>
      <c r="I24" s="671">
        <f t="shared" si="9"/>
        <v>1316403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10959</v>
      </c>
      <c r="C3" s="71">
        <v>3491</v>
      </c>
      <c r="D3" s="71">
        <v>13.6</v>
      </c>
      <c r="F3" s="105" t="s">
        <v>537</v>
      </c>
      <c r="G3" s="97">
        <f>IF(ISBLANK(B3),"",B3)</f>
        <v>10959</v>
      </c>
      <c r="H3" s="97">
        <f>IF(ISBLANK(B4),"",B4)</f>
        <v>15695</v>
      </c>
      <c r="I3" s="97">
        <f>IF(ISBLANK(B5),"",B5)</f>
        <v>15769</v>
      </c>
      <c r="J3" s="365"/>
    </row>
    <row r="4" spans="1:12" x14ac:dyDescent="0.25">
      <c r="A4" s="286">
        <v>2021</v>
      </c>
      <c r="B4" s="214">
        <v>15695</v>
      </c>
      <c r="C4" s="214">
        <v>3863</v>
      </c>
      <c r="D4" s="214">
        <v>14</v>
      </c>
      <c r="F4" s="130" t="s">
        <v>538</v>
      </c>
      <c r="G4" s="98">
        <f>IF(ISBLANK(C3),"",C3)</f>
        <v>3491</v>
      </c>
      <c r="H4" s="98">
        <f>IF(ISBLANK(C4),"",C4)</f>
        <v>3863</v>
      </c>
      <c r="I4" s="98">
        <f>IF(ISBLANK(C5),"",C5)</f>
        <v>4039</v>
      </c>
      <c r="J4" s="365"/>
    </row>
    <row r="5" spans="1:12" x14ac:dyDescent="0.25">
      <c r="A5" s="218">
        <v>2022</v>
      </c>
      <c r="B5" s="168">
        <v>15769</v>
      </c>
      <c r="C5" s="168">
        <v>4039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10959</v>
      </c>
      <c r="H8" s="97">
        <f>IF(ISBLANK(B4),"",B4)</f>
        <v>15695</v>
      </c>
      <c r="I8" s="97">
        <f>IF(ISBLANK(B5),"",B5)</f>
        <v>15769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3491</v>
      </c>
      <c r="H9" s="98">
        <f>IF(ISBLANK(C4),"",C4)</f>
        <v>3863</v>
      </c>
      <c r="I9" s="98">
        <f>IF(ISBLANK(C5),"",C5)</f>
        <v>4039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14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70182</v>
      </c>
      <c r="C4" s="110">
        <v>74057</v>
      </c>
      <c r="E4" s="29" t="s">
        <v>540</v>
      </c>
      <c r="F4" s="163">
        <f>B4/($B$22+$C$22)*100</f>
        <v>2.1686545948952474</v>
      </c>
      <c r="G4" s="163">
        <f>C4/($B$22+$C$22)*100</f>
        <v>2.288393795191892</v>
      </c>
      <c r="J4" s="29" t="s">
        <v>540</v>
      </c>
      <c r="K4" s="163">
        <f>G4</f>
        <v>2.288393795191892</v>
      </c>
    </row>
    <row r="5" spans="1:11" x14ac:dyDescent="0.25">
      <c r="A5" s="202" t="s">
        <v>541</v>
      </c>
      <c r="B5" s="212">
        <v>72429</v>
      </c>
      <c r="C5" s="160">
        <v>76962</v>
      </c>
      <c r="E5" s="29" t="s">
        <v>541</v>
      </c>
      <c r="F5" s="163">
        <f t="shared" ref="F5:G21" si="0">B5/($B$22+$C$22)*100</f>
        <v>2.2380878808479077</v>
      </c>
      <c r="G5" s="163">
        <f t="shared" si="0"/>
        <v>2.3781595698658919</v>
      </c>
      <c r="J5" s="29" t="s">
        <v>541</v>
      </c>
      <c r="K5" s="163">
        <f t="shared" ref="K5:K21" si="1">G5</f>
        <v>2.3781595698658919</v>
      </c>
    </row>
    <row r="6" spans="1:11" x14ac:dyDescent="0.25">
      <c r="A6" s="202" t="s">
        <v>542</v>
      </c>
      <c r="B6" s="212">
        <v>74729</v>
      </c>
      <c r="C6" s="160">
        <v>79995</v>
      </c>
      <c r="E6" s="29" t="s">
        <v>542</v>
      </c>
      <c r="F6" s="163">
        <f t="shared" si="0"/>
        <v>2.309158890056239</v>
      </c>
      <c r="G6" s="163">
        <f t="shared" si="0"/>
        <v>2.4718806007045302</v>
      </c>
      <c r="J6" s="29" t="s">
        <v>542</v>
      </c>
      <c r="K6" s="163">
        <f t="shared" si="1"/>
        <v>2.4718806007045302</v>
      </c>
    </row>
    <row r="7" spans="1:11" x14ac:dyDescent="0.25">
      <c r="A7" s="202" t="s">
        <v>543</v>
      </c>
      <c r="B7" s="212">
        <v>82456</v>
      </c>
      <c r="C7" s="160">
        <v>87558</v>
      </c>
      <c r="E7" s="29" t="s">
        <v>543</v>
      </c>
      <c r="F7" s="163">
        <f t="shared" si="0"/>
        <v>2.5479265805574438</v>
      </c>
      <c r="G7" s="163">
        <f t="shared" si="0"/>
        <v>2.7055806192447935</v>
      </c>
      <c r="J7" s="29" t="s">
        <v>543</v>
      </c>
      <c r="K7" s="163">
        <f t="shared" si="1"/>
        <v>2.7055806192447935</v>
      </c>
    </row>
    <row r="8" spans="1:11" x14ac:dyDescent="0.25">
      <c r="A8" s="202" t="s">
        <v>544</v>
      </c>
      <c r="B8" s="212">
        <v>80369</v>
      </c>
      <c r="C8" s="160">
        <v>85217</v>
      </c>
      <c r="E8" s="29" t="s">
        <v>544</v>
      </c>
      <c r="F8" s="163">
        <f t="shared" si="0"/>
        <v>2.4834373648105803</v>
      </c>
      <c r="G8" s="163">
        <f t="shared" si="0"/>
        <v>2.6332426920462271</v>
      </c>
      <c r="J8" s="29" t="s">
        <v>544</v>
      </c>
      <c r="K8" s="163">
        <f t="shared" si="1"/>
        <v>2.6332426920462271</v>
      </c>
    </row>
    <row r="9" spans="1:11" x14ac:dyDescent="0.25">
      <c r="A9" s="202" t="s">
        <v>545</v>
      </c>
      <c r="B9" s="212">
        <v>84593</v>
      </c>
      <c r="C9" s="160">
        <v>91689</v>
      </c>
      <c r="E9" s="29" t="s">
        <v>545</v>
      </c>
      <c r="F9" s="163">
        <f t="shared" si="0"/>
        <v>2.6139608182436191</v>
      </c>
      <c r="G9" s="163">
        <f t="shared" si="0"/>
        <v>2.8332303318707126</v>
      </c>
      <c r="J9" s="29" t="s">
        <v>545</v>
      </c>
      <c r="K9" s="163">
        <f t="shared" si="1"/>
        <v>2.8332303318707126</v>
      </c>
    </row>
    <row r="10" spans="1:11" x14ac:dyDescent="0.25">
      <c r="A10" s="202" t="s">
        <v>546</v>
      </c>
      <c r="B10" s="212">
        <v>89487</v>
      </c>
      <c r="C10" s="160">
        <v>96776</v>
      </c>
      <c r="E10" s="29" t="s">
        <v>546</v>
      </c>
      <c r="F10" s="163">
        <f t="shared" si="0"/>
        <v>2.7651875656634322</v>
      </c>
      <c r="G10" s="163">
        <f t="shared" si="0"/>
        <v>2.9904208639762686</v>
      </c>
      <c r="J10" s="29" t="s">
        <v>546</v>
      </c>
      <c r="K10" s="163">
        <f t="shared" si="1"/>
        <v>2.9904208639762686</v>
      </c>
    </row>
    <row r="11" spans="1:11" x14ac:dyDescent="0.25">
      <c r="A11" s="202" t="s">
        <v>547</v>
      </c>
      <c r="B11" s="212">
        <v>98730</v>
      </c>
      <c r="C11" s="160">
        <v>105683</v>
      </c>
      <c r="E11" s="29" t="s">
        <v>547</v>
      </c>
      <c r="F11" s="163">
        <f t="shared" si="0"/>
        <v>3.0508003213645636</v>
      </c>
      <c r="G11" s="163">
        <f t="shared" si="0"/>
        <v>3.2656510722452259</v>
      </c>
      <c r="J11" s="29" t="s">
        <v>547</v>
      </c>
      <c r="K11" s="163">
        <f t="shared" si="1"/>
        <v>3.2656510722452259</v>
      </c>
    </row>
    <row r="12" spans="1:11" x14ac:dyDescent="0.25">
      <c r="A12" s="202" t="s">
        <v>548</v>
      </c>
      <c r="B12" s="212">
        <v>104458</v>
      </c>
      <c r="C12" s="160">
        <v>109452</v>
      </c>
      <c r="E12" s="29" t="s">
        <v>548</v>
      </c>
      <c r="F12" s="163">
        <f t="shared" si="0"/>
        <v>3.2277980347320936</v>
      </c>
      <c r="G12" s="163">
        <f t="shared" si="0"/>
        <v>3.3821148260305294</v>
      </c>
      <c r="J12" s="29" t="s">
        <v>548</v>
      </c>
      <c r="K12" s="163">
        <f t="shared" si="1"/>
        <v>3.3821148260305294</v>
      </c>
    </row>
    <row r="13" spans="1:11" x14ac:dyDescent="0.25">
      <c r="A13" s="202" t="s">
        <v>549</v>
      </c>
      <c r="B13" s="212">
        <v>113384</v>
      </c>
      <c r="C13" s="160">
        <v>115717</v>
      </c>
      <c r="E13" s="29" t="s">
        <v>549</v>
      </c>
      <c r="F13" s="163">
        <f t="shared" si="0"/>
        <v>3.5036153513379888</v>
      </c>
      <c r="G13" s="163">
        <f t="shared" si="0"/>
        <v>3.575706075026265</v>
      </c>
      <c r="J13" s="29" t="s">
        <v>549</v>
      </c>
      <c r="K13" s="163">
        <f t="shared" si="1"/>
        <v>3.575706075026265</v>
      </c>
    </row>
    <row r="14" spans="1:11" x14ac:dyDescent="0.25">
      <c r="A14" s="202" t="s">
        <v>550</v>
      </c>
      <c r="B14" s="212">
        <v>112285</v>
      </c>
      <c r="C14" s="160">
        <v>111083</v>
      </c>
      <c r="E14" s="29" t="s">
        <v>550</v>
      </c>
      <c r="F14" s="163">
        <f t="shared" si="0"/>
        <v>3.4696557691119212</v>
      </c>
      <c r="G14" s="163">
        <f t="shared" si="0"/>
        <v>3.4325134416908725</v>
      </c>
      <c r="J14" s="29" t="s">
        <v>550</v>
      </c>
      <c r="K14" s="163">
        <f t="shared" si="1"/>
        <v>3.4325134416908725</v>
      </c>
    </row>
    <row r="15" spans="1:11" x14ac:dyDescent="0.25">
      <c r="A15" s="202" t="s">
        <v>551</v>
      </c>
      <c r="B15" s="212">
        <v>115193</v>
      </c>
      <c r="C15" s="160">
        <v>110436</v>
      </c>
      <c r="E15" s="29" t="s">
        <v>551</v>
      </c>
      <c r="F15" s="163">
        <f t="shared" si="0"/>
        <v>3.5595142451022808</v>
      </c>
      <c r="G15" s="163">
        <f t="shared" si="0"/>
        <v>3.4125208577961805</v>
      </c>
      <c r="J15" s="29" t="s">
        <v>551</v>
      </c>
      <c r="K15" s="163">
        <f t="shared" si="1"/>
        <v>3.4125208577961805</v>
      </c>
    </row>
    <row r="16" spans="1:11" x14ac:dyDescent="0.25">
      <c r="A16" s="202" t="s">
        <v>552</v>
      </c>
      <c r="B16" s="212">
        <v>125090</v>
      </c>
      <c r="C16" s="160">
        <v>116432</v>
      </c>
      <c r="E16" s="29" t="s">
        <v>552</v>
      </c>
      <c r="F16" s="163">
        <f t="shared" si="0"/>
        <v>3.8653358877696062</v>
      </c>
      <c r="G16" s="163">
        <f t="shared" si="0"/>
        <v>3.5977998887584204</v>
      </c>
      <c r="J16" s="29" t="s">
        <v>552</v>
      </c>
      <c r="K16" s="163">
        <f t="shared" si="1"/>
        <v>3.5977998887584204</v>
      </c>
    </row>
    <row r="17" spans="1:11" x14ac:dyDescent="0.25">
      <c r="A17" s="202" t="s">
        <v>553</v>
      </c>
      <c r="B17" s="212">
        <v>138040</v>
      </c>
      <c r="C17" s="160">
        <v>123639</v>
      </c>
      <c r="E17" s="29" t="s">
        <v>553</v>
      </c>
      <c r="F17" s="163">
        <f t="shared" si="0"/>
        <v>4.2654965700512948</v>
      </c>
      <c r="G17" s="163">
        <f t="shared" si="0"/>
        <v>3.8204993510907856</v>
      </c>
      <c r="J17" s="29" t="s">
        <v>553</v>
      </c>
      <c r="K17" s="163">
        <f t="shared" si="1"/>
        <v>3.8204993510907856</v>
      </c>
    </row>
    <row r="18" spans="1:11" x14ac:dyDescent="0.25">
      <c r="A18" s="202" t="s">
        <v>554</v>
      </c>
      <c r="B18" s="212">
        <v>119217</v>
      </c>
      <c r="C18" s="160">
        <v>100759</v>
      </c>
      <c r="E18" s="29" t="s">
        <v>554</v>
      </c>
      <c r="F18" s="163">
        <f t="shared" si="0"/>
        <v>3.6838576107780732</v>
      </c>
      <c r="G18" s="163">
        <f t="shared" si="0"/>
        <v>3.1134973116618259</v>
      </c>
      <c r="J18" s="29" t="s">
        <v>554</v>
      </c>
      <c r="K18" s="163">
        <f t="shared" si="1"/>
        <v>3.1134973116618259</v>
      </c>
    </row>
    <row r="19" spans="1:11" x14ac:dyDescent="0.25">
      <c r="A19" s="202" t="s">
        <v>555</v>
      </c>
      <c r="B19" s="212">
        <v>68835</v>
      </c>
      <c r="C19" s="160">
        <v>52927</v>
      </c>
      <c r="E19" s="29" t="s">
        <v>555</v>
      </c>
      <c r="F19" s="163">
        <f t="shared" si="0"/>
        <v>2.1270317038501947</v>
      </c>
      <c r="G19" s="163">
        <f t="shared" si="0"/>
        <v>1.6354675236388356</v>
      </c>
      <c r="J19" s="29" t="s">
        <v>555</v>
      </c>
      <c r="K19" s="163">
        <f t="shared" si="1"/>
        <v>1.6354675236388356</v>
      </c>
    </row>
    <row r="20" spans="1:11" x14ac:dyDescent="0.25">
      <c r="A20" s="202" t="s">
        <v>556</v>
      </c>
      <c r="B20" s="212">
        <v>52791</v>
      </c>
      <c r="C20" s="160">
        <v>36627</v>
      </c>
      <c r="E20" s="29" t="s">
        <v>556</v>
      </c>
      <c r="F20" s="163">
        <f t="shared" si="0"/>
        <v>1.6312650639639084</v>
      </c>
      <c r="G20" s="163">
        <f t="shared" si="0"/>
        <v>1.1317903714232742</v>
      </c>
      <c r="J20" s="29" t="s">
        <v>556</v>
      </c>
      <c r="K20" s="163">
        <f t="shared" si="1"/>
        <v>1.1317903714232742</v>
      </c>
    </row>
    <row r="21" spans="1:11" x14ac:dyDescent="0.25">
      <c r="A21" s="203" t="s">
        <v>557</v>
      </c>
      <c r="B21" s="72">
        <v>36457</v>
      </c>
      <c r="C21" s="111">
        <v>22466</v>
      </c>
      <c r="E21" s="31" t="s">
        <v>557</v>
      </c>
      <c r="F21" s="163">
        <f t="shared" si="0"/>
        <v>1.126537296829615</v>
      </c>
      <c r="G21" s="163">
        <f t="shared" si="0"/>
        <v>0.69420925777146036</v>
      </c>
      <c r="J21" s="31" t="s">
        <v>557</v>
      </c>
      <c r="K21" s="210">
        <f t="shared" si="1"/>
        <v>0.69420925777146036</v>
      </c>
    </row>
    <row r="22" spans="1:11" x14ac:dyDescent="0.25">
      <c r="A22" s="309" t="s">
        <v>16</v>
      </c>
      <c r="B22" s="121">
        <f>SUM(B4:B21)</f>
        <v>1638725</v>
      </c>
      <c r="C22" s="124">
        <f>SUM(C4:C21)</f>
        <v>1597475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116386</v>
      </c>
      <c r="C3" s="110">
        <v>125762</v>
      </c>
      <c r="E3" s="297" t="s">
        <v>709</v>
      </c>
      <c r="F3" s="71">
        <v>50.15</v>
      </c>
      <c r="G3" s="71">
        <v>53.43</v>
      </c>
      <c r="K3" s="122" t="s">
        <v>16</v>
      </c>
      <c r="L3" s="71">
        <v>3.03</v>
      </c>
      <c r="M3" s="71">
        <v>2.68</v>
      </c>
    </row>
    <row r="4" spans="1:16" x14ac:dyDescent="0.25">
      <c r="A4" s="202" t="s">
        <v>704</v>
      </c>
      <c r="B4" s="212">
        <v>150278</v>
      </c>
      <c r="C4" s="160">
        <v>147441</v>
      </c>
      <c r="E4" s="298" t="s">
        <v>710</v>
      </c>
      <c r="F4" s="214">
        <v>41.04</v>
      </c>
      <c r="G4" s="214">
        <v>36.28</v>
      </c>
      <c r="K4" s="215" t="s">
        <v>212</v>
      </c>
      <c r="L4" s="214">
        <v>2.95</v>
      </c>
      <c r="M4" s="214">
        <v>2.57</v>
      </c>
      <c r="N4" s="211"/>
    </row>
    <row r="5" spans="1:16" x14ac:dyDescent="0.25">
      <c r="A5" s="202" t="s">
        <v>705</v>
      </c>
      <c r="B5" s="212">
        <v>125270</v>
      </c>
      <c r="C5" s="160">
        <v>90669</v>
      </c>
      <c r="E5" s="298" t="s">
        <v>711</v>
      </c>
      <c r="F5" s="214">
        <v>7.24</v>
      </c>
      <c r="G5" s="214">
        <v>8.31</v>
      </c>
      <c r="K5" s="123" t="s">
        <v>213</v>
      </c>
      <c r="L5" s="73">
        <v>3.11</v>
      </c>
      <c r="M5" s="73">
        <v>2.81</v>
      </c>
      <c r="N5" s="211"/>
    </row>
    <row r="6" spans="1:16" x14ac:dyDescent="0.25">
      <c r="A6" s="202" t="s">
        <v>706</v>
      </c>
      <c r="B6" s="212">
        <v>126863</v>
      </c>
      <c r="C6" s="160">
        <v>89688</v>
      </c>
      <c r="E6" s="298" t="s">
        <v>712</v>
      </c>
      <c r="F6" s="214">
        <v>1.21</v>
      </c>
      <c r="G6" s="214">
        <v>1.53</v>
      </c>
      <c r="K6" s="226"/>
      <c r="L6" s="164"/>
      <c r="M6" s="211"/>
    </row>
    <row r="7" spans="1:16" x14ac:dyDescent="0.25">
      <c r="A7" s="202" t="s">
        <v>707</v>
      </c>
      <c r="B7" s="212">
        <v>48962</v>
      </c>
      <c r="C7" s="160">
        <v>58633</v>
      </c>
      <c r="E7" s="299" t="s">
        <v>713</v>
      </c>
      <c r="F7" s="73">
        <v>0.36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35021</v>
      </c>
      <c r="C8" s="111">
        <v>70323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21.589449903521963</v>
      </c>
      <c r="C13" s="301">
        <f>B3/SUM(B3:B8)*100</f>
        <v>19.30820531537211</v>
      </c>
      <c r="E13" s="217" t="s">
        <v>836</v>
      </c>
      <c r="F13" s="289">
        <f>IF(ISBLANK(F3),"",F3)</f>
        <v>50.15</v>
      </c>
      <c r="G13" s="289">
        <f>IF(ISBLANK(G3),"",G3)</f>
        <v>53.43</v>
      </c>
    </row>
    <row r="14" spans="1:16" x14ac:dyDescent="0.25">
      <c r="A14" s="220" t="s">
        <v>825</v>
      </c>
      <c r="B14" s="305">
        <f>C4/SUM(C3:C8)*100</f>
        <v>25.311064417114721</v>
      </c>
      <c r="C14" s="302">
        <f>B4/SUM(B3:B8)*100</f>
        <v>24.930820531537211</v>
      </c>
      <c r="E14" s="286" t="s">
        <v>837</v>
      </c>
      <c r="F14" s="290">
        <f t="shared" ref="F14:G17" si="0">IF(ISBLANK(F4),"",F4)</f>
        <v>41.04</v>
      </c>
      <c r="G14" s="290">
        <f t="shared" si="0"/>
        <v>36.28</v>
      </c>
    </row>
    <row r="15" spans="1:16" x14ac:dyDescent="0.25">
      <c r="A15" s="220" t="s">
        <v>826</v>
      </c>
      <c r="B15" s="305">
        <f>C5/SUM(C3:C8)*100</f>
        <v>15.56506602393754</v>
      </c>
      <c r="C15" s="302">
        <f>B5/SUM(B3:B8)*100</f>
        <v>20.782043199840739</v>
      </c>
      <c r="E15" s="286" t="s">
        <v>838</v>
      </c>
      <c r="F15" s="290">
        <f t="shared" si="0"/>
        <v>7.24</v>
      </c>
      <c r="G15" s="290">
        <f t="shared" si="0"/>
        <v>8.31</v>
      </c>
    </row>
    <row r="16" spans="1:16" x14ac:dyDescent="0.25">
      <c r="A16" s="220" t="s">
        <v>827</v>
      </c>
      <c r="B16" s="305">
        <f>C6/SUM(C3:C8)*100</f>
        <v>15.396658632552581</v>
      </c>
      <c r="C16" s="302">
        <f>B6/SUM(B3:B8)*100</f>
        <v>21.046318723248948</v>
      </c>
      <c r="E16" s="286" t="s">
        <v>839</v>
      </c>
      <c r="F16" s="290">
        <f t="shared" si="0"/>
        <v>1.21</v>
      </c>
      <c r="G16" s="290">
        <f t="shared" si="0"/>
        <v>1.53</v>
      </c>
    </row>
    <row r="17" spans="1:18" x14ac:dyDescent="0.25">
      <c r="A17" s="220" t="s">
        <v>828</v>
      </c>
      <c r="B17" s="305">
        <f>C7/SUM(C3:C8)*100</f>
        <v>10.065474596405934</v>
      </c>
      <c r="C17" s="302">
        <f>B7/SUM(B3:B8)*100</f>
        <v>8.122698165168055</v>
      </c>
      <c r="E17" s="219" t="s">
        <v>840</v>
      </c>
      <c r="F17" s="291">
        <f t="shared" si="0"/>
        <v>0.36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12.072286426467256</v>
      </c>
      <c r="C18" s="303">
        <f>B8/SUM(B3:B8)*100</f>
        <v>5.8099140648329408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21.589449903521963</v>
      </c>
      <c r="C22" s="301">
        <f>C13</f>
        <v>19.30820531537211</v>
      </c>
    </row>
    <row r="23" spans="1:18" x14ac:dyDescent="0.25">
      <c r="A23" s="220" t="s">
        <v>831</v>
      </c>
      <c r="B23" s="305">
        <f t="shared" ref="B23:C27" si="1">B14</f>
        <v>25.311064417114721</v>
      </c>
      <c r="C23" s="302">
        <f t="shared" si="1"/>
        <v>24.930820531537211</v>
      </c>
    </row>
    <row r="24" spans="1:18" x14ac:dyDescent="0.25">
      <c r="A24" s="307" t="s">
        <v>832</v>
      </c>
      <c r="B24" s="305">
        <f t="shared" si="1"/>
        <v>15.56506602393754</v>
      </c>
      <c r="C24" s="302">
        <f t="shared" si="1"/>
        <v>20.782043199840739</v>
      </c>
    </row>
    <row r="25" spans="1:18" x14ac:dyDescent="0.25">
      <c r="A25" s="220" t="s">
        <v>833</v>
      </c>
      <c r="B25" s="305">
        <f t="shared" si="1"/>
        <v>15.396658632552581</v>
      </c>
      <c r="C25" s="302">
        <f t="shared" si="1"/>
        <v>21.046318723248948</v>
      </c>
    </row>
    <row r="26" spans="1:18" x14ac:dyDescent="0.25">
      <c r="A26" s="220" t="s">
        <v>834</v>
      </c>
      <c r="B26" s="305">
        <f t="shared" si="1"/>
        <v>10.065474596405934</v>
      </c>
      <c r="C26" s="302">
        <f t="shared" si="1"/>
        <v>8.122698165168055</v>
      </c>
    </row>
    <row r="27" spans="1:18" x14ac:dyDescent="0.25">
      <c r="A27" s="308" t="s">
        <v>835</v>
      </c>
      <c r="B27" s="306">
        <f t="shared" si="1"/>
        <v>12.072286426467256</v>
      </c>
      <c r="C27" s="303">
        <f t="shared" si="1"/>
        <v>5.8099140648329408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179101</v>
      </c>
      <c r="C34" s="110">
        <v>147163</v>
      </c>
      <c r="E34" s="297" t="s">
        <v>709</v>
      </c>
      <c r="F34" s="71">
        <v>53.43</v>
      </c>
      <c r="G34" s="211"/>
      <c r="K34" s="122" t="s">
        <v>16</v>
      </c>
      <c r="L34" s="71">
        <v>2.68</v>
      </c>
      <c r="M34" s="211"/>
    </row>
    <row r="35" spans="1:16" x14ac:dyDescent="0.25">
      <c r="A35" s="202" t="s">
        <v>704</v>
      </c>
      <c r="B35" s="212">
        <v>177314</v>
      </c>
      <c r="C35" s="160">
        <v>151603</v>
      </c>
      <c r="E35" s="298" t="s">
        <v>710</v>
      </c>
      <c r="F35" s="214">
        <v>36.28</v>
      </c>
      <c r="G35" s="211"/>
      <c r="K35" s="215" t="s">
        <v>212</v>
      </c>
      <c r="L35" s="214">
        <v>2.57</v>
      </c>
      <c r="M35" s="211"/>
      <c r="N35" s="29" t="s">
        <v>876</v>
      </c>
    </row>
    <row r="36" spans="1:16" x14ac:dyDescent="0.25">
      <c r="A36" s="202" t="s">
        <v>705</v>
      </c>
      <c r="B36" s="212">
        <v>122491</v>
      </c>
      <c r="C36" s="160">
        <v>88491</v>
      </c>
      <c r="E36" s="298" t="s">
        <v>711</v>
      </c>
      <c r="F36" s="214">
        <v>8.31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101076</v>
      </c>
      <c r="C37" s="160">
        <v>74500</v>
      </c>
      <c r="E37" s="298" t="s">
        <v>712</v>
      </c>
      <c r="F37" s="214">
        <v>1.53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38048</v>
      </c>
      <c r="C38" s="160">
        <v>45607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23315</v>
      </c>
      <c r="C39" s="111">
        <v>47365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26.528809562867632</v>
      </c>
      <c r="C44" s="301">
        <f>B34/SUM(B34:B39)*100</f>
        <v>27.925843344845596</v>
      </c>
      <c r="E44" s="217" t="s">
        <v>836</v>
      </c>
      <c r="F44" s="289">
        <f>IF(ISBLANK(F34),"",F34)</f>
        <v>53.43</v>
      </c>
    </row>
    <row r="45" spans="1:16" x14ac:dyDescent="0.25">
      <c r="A45" s="220" t="s">
        <v>825</v>
      </c>
      <c r="B45" s="305">
        <f>C35/SUM(C34:C39)*100</f>
        <v>27.329200384331809</v>
      </c>
      <c r="C45" s="302">
        <f>B35/SUM(B34:B39)*100</f>
        <v>27.647210159898339</v>
      </c>
      <c r="E45" s="286" t="s">
        <v>837</v>
      </c>
      <c r="F45" s="290">
        <f t="shared" ref="F45:F48" si="2">IF(ISBLANK(F35),"",F35)</f>
        <v>36.28</v>
      </c>
    </row>
    <row r="46" spans="1:16" x14ac:dyDescent="0.25">
      <c r="A46" s="220" t="s">
        <v>826</v>
      </c>
      <c r="B46" s="305">
        <f>C36/SUM(C34:C39)*100</f>
        <v>15.952113554546454</v>
      </c>
      <c r="C46" s="302">
        <f>B36/SUM(B34:B39)*100</f>
        <v>19.099080837926543</v>
      </c>
      <c r="E46" s="286" t="s">
        <v>838</v>
      </c>
      <c r="F46" s="290">
        <f t="shared" si="2"/>
        <v>8.31</v>
      </c>
    </row>
    <row r="47" spans="1:16" x14ac:dyDescent="0.25">
      <c r="A47" s="220" t="s">
        <v>827</v>
      </c>
      <c r="B47" s="305">
        <f>C37/SUM(C34:C39)*100</f>
        <v>13.429981125919143</v>
      </c>
      <c r="C47" s="302">
        <f>B37/SUM(B34:B39)*100</f>
        <v>15.760004365824946</v>
      </c>
      <c r="E47" s="286" t="s">
        <v>839</v>
      </c>
      <c r="F47" s="290">
        <f t="shared" si="2"/>
        <v>1.53</v>
      </c>
    </row>
    <row r="48" spans="1:16" x14ac:dyDescent="0.25">
      <c r="A48" s="220" t="s">
        <v>828</v>
      </c>
      <c r="B48" s="305">
        <f>C38/SUM(C34:C39)*100</f>
        <v>8.2214919357019376</v>
      </c>
      <c r="C48" s="302">
        <f>B38/SUM(B34:B39)*100</f>
        <v>5.9325324123521668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8.5384034366330219</v>
      </c>
      <c r="C49" s="303">
        <f>B39/SUM(B34:B39)*100</f>
        <v>3.6353288791524068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26.528809562867632</v>
      </c>
      <c r="C53" s="301">
        <f>C44</f>
        <v>27.925843344845596</v>
      </c>
    </row>
    <row r="54" spans="1:3" x14ac:dyDescent="0.25">
      <c r="A54" s="220" t="s">
        <v>831</v>
      </c>
      <c r="B54" s="305">
        <f t="shared" ref="B54:C54" si="3">B45</f>
        <v>27.329200384331809</v>
      </c>
      <c r="C54" s="302">
        <f t="shared" si="3"/>
        <v>27.647210159898339</v>
      </c>
    </row>
    <row r="55" spans="1:3" x14ac:dyDescent="0.25">
      <c r="A55" s="307" t="s">
        <v>832</v>
      </c>
      <c r="B55" s="305">
        <f t="shared" ref="B55:C55" si="4">B46</f>
        <v>15.952113554546454</v>
      </c>
      <c r="C55" s="302">
        <f t="shared" si="4"/>
        <v>19.099080837926543</v>
      </c>
    </row>
    <row r="56" spans="1:3" x14ac:dyDescent="0.25">
      <c r="A56" s="220" t="s">
        <v>833</v>
      </c>
      <c r="B56" s="305">
        <f t="shared" ref="B56:C56" si="5">B47</f>
        <v>13.429981125919143</v>
      </c>
      <c r="C56" s="302">
        <f t="shared" si="5"/>
        <v>15.760004365824946</v>
      </c>
    </row>
    <row r="57" spans="1:3" x14ac:dyDescent="0.25">
      <c r="A57" s="220" t="s">
        <v>834</v>
      </c>
      <c r="B57" s="305">
        <f t="shared" ref="B57:C57" si="6">B48</f>
        <v>8.2214919357019376</v>
      </c>
      <c r="C57" s="302">
        <f t="shared" si="6"/>
        <v>5.9325324123521668</v>
      </c>
    </row>
    <row r="58" spans="1:3" x14ac:dyDescent="0.25">
      <c r="A58" s="308" t="s">
        <v>835</v>
      </c>
      <c r="B58" s="306">
        <f t="shared" ref="B58:C58" si="7">B49</f>
        <v>8.5384034366330219</v>
      </c>
      <c r="C58" s="303">
        <f t="shared" si="7"/>
        <v>3.6353288791524068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2024-04-25T06:18:53Z</dcterms:modified>
</cp:coreProperties>
</file>